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675" yWindow="3615" windowWidth="17235" windowHeight="4425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CN3" i="1"/>
  <c r="CN4" s="1"/>
  <c r="CM3"/>
  <c r="CL3"/>
  <c r="CK3"/>
  <c r="CJ3"/>
  <c r="CI3"/>
  <c r="AQ52"/>
  <c r="AR52" s="1"/>
  <c r="AQ53" s="1"/>
  <c r="AR53" s="1"/>
  <c r="AQ54" s="1"/>
  <c r="AR54" s="1"/>
  <c r="AP54"/>
  <c r="AP53"/>
  <c r="BK25"/>
  <c r="CN5" l="1"/>
  <c r="AP52"/>
  <c r="AE8"/>
  <c r="AF8" s="1"/>
  <c r="AE9" s="1"/>
  <c r="AF9" s="1"/>
  <c r="AE10" s="1"/>
  <c r="AF10" s="1"/>
  <c r="AE11" s="1"/>
  <c r="AF11" s="1"/>
  <c r="AE12" s="1"/>
  <c r="AF12" s="1"/>
  <c r="AE13" s="1"/>
  <c r="AF13" s="1"/>
  <c r="AE14" s="1"/>
  <c r="AF14" s="1"/>
  <c r="AE15" s="1"/>
  <c r="AF15" s="1"/>
  <c r="AE16" s="1"/>
  <c r="AF16" s="1"/>
  <c r="AE17" s="1"/>
  <c r="AF17" s="1"/>
  <c r="AE18" s="1"/>
  <c r="AF18" s="1"/>
  <c r="AE19" s="1"/>
  <c r="AF19" s="1"/>
  <c r="AE20" s="1"/>
  <c r="AF20" s="1"/>
  <c r="AE21" s="1"/>
  <c r="AF21" s="1"/>
  <c r="AE22" s="1"/>
  <c r="AF22" s="1"/>
  <c r="AE23" s="1"/>
  <c r="AF23" s="1"/>
  <c r="AE24" s="1"/>
  <c r="AF24" s="1"/>
  <c r="AE25" s="1"/>
  <c r="AF25" s="1"/>
  <c r="AE26" s="1"/>
  <c r="AF26" s="1"/>
  <c r="AE27" s="1"/>
  <c r="AF27" s="1"/>
  <c r="AE28" s="1"/>
  <c r="AF28" s="1"/>
  <c r="AE29" s="1"/>
  <c r="AF29" s="1"/>
  <c r="AE30" s="1"/>
  <c r="AF30" s="1"/>
  <c r="AE31" s="1"/>
  <c r="AF31" s="1"/>
  <c r="AE32" s="1"/>
  <c r="AF32" s="1"/>
  <c r="AE33" s="1"/>
  <c r="AF33" s="1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S21"/>
  <c r="T21" s="1"/>
  <c r="S22" s="1"/>
  <c r="T22" s="1"/>
  <c r="S23" s="1"/>
  <c r="T23" s="1"/>
  <c r="S24" s="1"/>
  <c r="T24" s="1"/>
  <c r="S25" s="1"/>
  <c r="T25" s="1"/>
  <c r="S26" s="1"/>
  <c r="T26" s="1"/>
  <c r="S27" s="1"/>
  <c r="T27" s="1"/>
  <c r="S28" s="1"/>
  <c r="T28" s="1"/>
  <c r="S29" s="1"/>
  <c r="T29" s="1"/>
  <c r="S30" s="1"/>
  <c r="T30" s="1"/>
  <c r="S31" s="1"/>
  <c r="T31" s="1"/>
  <c r="S32" s="1"/>
  <c r="T32" s="1"/>
  <c r="S33" s="1"/>
  <c r="T33" s="1"/>
  <c r="S34" s="1"/>
  <c r="T34" s="1"/>
  <c r="S35" s="1"/>
  <c r="T35" s="1"/>
  <c r="S36" s="1"/>
  <c r="T36" s="1"/>
  <c r="S37" s="1"/>
  <c r="T37" s="1"/>
  <c r="S38" s="1"/>
  <c r="T38" s="1"/>
  <c r="S39" s="1"/>
  <c r="T39" s="1"/>
  <c r="S40" s="1"/>
  <c r="T40" s="1"/>
  <c r="S41" s="1"/>
  <c r="T41" s="1"/>
  <c r="S42" s="1"/>
  <c r="T42" s="1"/>
  <c r="S43" s="1"/>
  <c r="T43" s="1"/>
  <c r="S44" s="1"/>
  <c r="T44" s="1"/>
  <c r="S45" s="1"/>
  <c r="T45" s="1"/>
  <c r="S46" s="1"/>
  <c r="T46" s="1"/>
  <c r="S47" s="1"/>
  <c r="T47" s="1"/>
  <c r="S48" s="1"/>
  <c r="T48" s="1"/>
  <c r="S49" s="1"/>
  <c r="T49" s="1"/>
  <c r="S50" s="1"/>
  <c r="T50" s="1"/>
  <c r="S51" s="1"/>
  <c r="T51" s="1"/>
  <c r="S52" s="1"/>
  <c r="T52" s="1"/>
  <c r="S53" s="1"/>
  <c r="T53" s="1"/>
  <c r="S54" s="1"/>
  <c r="T54" s="1"/>
  <c r="S55" s="1"/>
  <c r="T55" s="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G12"/>
  <c r="H12" s="1"/>
  <c r="G13" s="1"/>
  <c r="H13" s="1"/>
  <c r="G14" s="1"/>
  <c r="H14" s="1"/>
  <c r="G15" s="1"/>
  <c r="H15" s="1"/>
  <c r="G16" s="1"/>
  <c r="H16" s="1"/>
  <c r="G17" s="1"/>
  <c r="H17" s="1"/>
  <c r="G18" s="1"/>
  <c r="H18" s="1"/>
  <c r="G19" s="1"/>
  <c r="H19" s="1"/>
  <c r="G20" s="1"/>
  <c r="H20" s="1"/>
  <c r="G21" s="1"/>
  <c r="H21" s="1"/>
  <c r="G22" s="1"/>
  <c r="H22" s="1"/>
  <c r="G23" s="1"/>
  <c r="H23" s="1"/>
  <c r="G24" s="1"/>
  <c r="H24" s="1"/>
  <c r="G25" s="1"/>
  <c r="H25" s="1"/>
  <c r="F25"/>
  <c r="F24"/>
  <c r="F23"/>
  <c r="F22"/>
  <c r="F21"/>
  <c r="F20"/>
  <c r="F18"/>
  <c r="F19"/>
  <c r="R21"/>
  <c r="AD8"/>
  <c r="AD7"/>
  <c r="R5"/>
  <c r="BK24" l="1"/>
  <c r="BK26" s="1"/>
  <c r="AP3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2"/>
  <c r="AD6"/>
  <c r="AS3"/>
  <c r="AS4"/>
  <c r="AS5"/>
  <c r="AS6"/>
  <c r="AS7"/>
  <c r="AS8"/>
  <c r="AS9"/>
  <c r="AS10"/>
  <c r="AS11"/>
  <c r="AS12"/>
  <c r="AS13"/>
  <c r="AS14"/>
  <c r="AS15"/>
  <c r="R16"/>
  <c r="R7"/>
  <c r="R20" l="1"/>
  <c r="R8"/>
  <c r="F17"/>
  <c r="F16"/>
  <c r="F15"/>
  <c r="R18"/>
  <c r="R14"/>
  <c r="R13"/>
  <c r="F14"/>
  <c r="AD3"/>
  <c r="AD4"/>
  <c r="AD5"/>
  <c r="AD2"/>
  <c r="AF2" s="1"/>
  <c r="AE3" s="1"/>
  <c r="R4"/>
  <c r="R19"/>
  <c r="R12"/>
  <c r="R9"/>
  <c r="R17"/>
  <c r="R10"/>
  <c r="R11"/>
  <c r="R15"/>
  <c r="R2"/>
  <c r="R6"/>
  <c r="R3"/>
  <c r="F4"/>
  <c r="AS2"/>
  <c r="AG15"/>
  <c r="AG14"/>
  <c r="AG13"/>
  <c r="AG12"/>
  <c r="AG11"/>
  <c r="AG10"/>
  <c r="AG9"/>
  <c r="AG8"/>
  <c r="AG7"/>
  <c r="AG6"/>
  <c r="AG5"/>
  <c r="AG4"/>
  <c r="AG3"/>
  <c r="AG2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F8"/>
  <c r="F3"/>
  <c r="I3"/>
  <c r="I8"/>
  <c r="I4"/>
  <c r="I14"/>
  <c r="I15"/>
  <c r="F5"/>
  <c r="AF3" l="1"/>
  <c r="AE4" s="1"/>
  <c r="AF4" s="1"/>
  <c r="AE5" s="1"/>
  <c r="AF5" s="1"/>
  <c r="AE6" s="1"/>
  <c r="AF6" s="1"/>
  <c r="AE7" s="1"/>
  <c r="AF7" s="1"/>
  <c r="AI15"/>
  <c r="AJ15" s="1"/>
  <c r="AI3"/>
  <c r="AJ3" s="1"/>
  <c r="AI4"/>
  <c r="AJ4" s="1"/>
  <c r="AI5"/>
  <c r="AJ5" s="1"/>
  <c r="AI7"/>
  <c r="AJ7" s="1"/>
  <c r="AI8"/>
  <c r="AJ8" s="1"/>
  <c r="AI9"/>
  <c r="AJ9" s="1"/>
  <c r="AI11"/>
  <c r="AJ11" s="1"/>
  <c r="AI14"/>
  <c r="AJ14" s="1"/>
  <c r="F10"/>
  <c r="F13"/>
  <c r="I13"/>
  <c r="I10"/>
  <c r="I2"/>
  <c r="I9"/>
  <c r="I6"/>
  <c r="I11"/>
  <c r="I7"/>
  <c r="I5"/>
  <c r="I12"/>
  <c r="AI12" l="1"/>
  <c r="AJ12" s="1"/>
  <c r="AI10"/>
  <c r="AJ10" s="1"/>
  <c r="AI6"/>
  <c r="AJ6" s="1"/>
  <c r="AI2"/>
  <c r="AJ2" s="1"/>
  <c r="AI13"/>
  <c r="AJ13" s="1"/>
  <c r="BF18"/>
  <c r="BP16" s="1"/>
  <c r="BF14"/>
  <c r="BP12" s="1"/>
  <c r="BF17"/>
  <c r="BP15" s="1"/>
  <c r="BF12"/>
  <c r="BP10" s="1"/>
  <c r="BF5"/>
  <c r="BP5" s="1"/>
  <c r="BF9"/>
  <c r="BP9" s="1"/>
  <c r="BF4"/>
  <c r="BP4" s="1"/>
  <c r="BF8"/>
  <c r="BP8" s="1"/>
  <c r="BF6"/>
  <c r="BP6" s="1"/>
  <c r="F6"/>
  <c r="F2"/>
  <c r="H2" s="1"/>
  <c r="F11"/>
  <c r="F9"/>
  <c r="F7"/>
  <c r="F12"/>
  <c r="BF15" l="1"/>
  <c r="BP13" s="1"/>
  <c r="CA13" s="1"/>
  <c r="BF3"/>
  <c r="BP3" s="1"/>
  <c r="CA4" s="1"/>
  <c r="BF13"/>
  <c r="BP11" s="1"/>
  <c r="CA12" s="1"/>
  <c r="BF7"/>
  <c r="BP7" s="1"/>
  <c r="CA8" s="1"/>
  <c r="BF16"/>
  <c r="BP14" s="1"/>
  <c r="CA5"/>
  <c r="CA6"/>
  <c r="CA9"/>
  <c r="CA10"/>
  <c r="CA16"/>
  <c r="G3"/>
  <c r="H3" s="1"/>
  <c r="G4" s="1"/>
  <c r="H4" s="1"/>
  <c r="G5" s="1"/>
  <c r="H5" s="1"/>
  <c r="G6" s="1"/>
  <c r="H6" s="1"/>
  <c r="G7" s="1"/>
  <c r="H7" s="1"/>
  <c r="G8" s="1"/>
  <c r="H8" s="1"/>
  <c r="G9" s="1"/>
  <c r="H9" s="1"/>
  <c r="G10" s="1"/>
  <c r="H10" s="1"/>
  <c r="G11" s="1"/>
  <c r="H11" s="1"/>
  <c r="CA7" l="1"/>
  <c r="BV6"/>
  <c r="BV14"/>
  <c r="CA14"/>
  <c r="CA15"/>
  <c r="BV8"/>
  <c r="BV13"/>
  <c r="BV5"/>
  <c r="BV10"/>
  <c r="BV12"/>
  <c r="BV7"/>
  <c r="BV3"/>
  <c r="BV11"/>
  <c r="BV9"/>
  <c r="BV15"/>
  <c r="BV4"/>
  <c r="BV16"/>
  <c r="CA11"/>
  <c r="CA18" l="1"/>
  <c r="BH28" s="1"/>
  <c r="BG24"/>
  <c r="BH24" s="1"/>
  <c r="K2"/>
  <c r="L2" s="1"/>
  <c r="K10"/>
  <c r="BD13" s="1"/>
  <c r="BN11" s="1"/>
  <c r="CF11" s="1"/>
  <c r="K11"/>
  <c r="L11" s="1"/>
  <c r="K14"/>
  <c r="L14" s="1"/>
  <c r="K6"/>
  <c r="BD7" s="1"/>
  <c r="BN7" s="1"/>
  <c r="CF7" s="1"/>
  <c r="K13"/>
  <c r="BD16" s="1"/>
  <c r="BN14" s="1"/>
  <c r="CF14" s="1"/>
  <c r="K9"/>
  <c r="L9" s="1"/>
  <c r="K5"/>
  <c r="L5" s="1"/>
  <c r="K12"/>
  <c r="BD15" s="1"/>
  <c r="BN13" s="1"/>
  <c r="CF13" s="1"/>
  <c r="K8"/>
  <c r="BD9" s="1"/>
  <c r="BN9" s="1"/>
  <c r="CF9" s="1"/>
  <c r="K4"/>
  <c r="L4" s="1"/>
  <c r="K15"/>
  <c r="L15" s="1"/>
  <c r="K7"/>
  <c r="L7" s="1"/>
  <c r="K3"/>
  <c r="L3" s="1"/>
  <c r="L6" l="1"/>
  <c r="L10"/>
  <c r="BZ14"/>
  <c r="BD14"/>
  <c r="BN12" s="1"/>
  <c r="BD12"/>
  <c r="BN10" s="1"/>
  <c r="BD4"/>
  <c r="BN4" s="1"/>
  <c r="CF4" s="1"/>
  <c r="L8"/>
  <c r="BD3"/>
  <c r="BN3" s="1"/>
  <c r="CF3" s="1"/>
  <c r="BD18"/>
  <c r="BN16" s="1"/>
  <c r="CF16" s="1"/>
  <c r="BD6"/>
  <c r="BN6" s="1"/>
  <c r="CF6" s="1"/>
  <c r="BD17"/>
  <c r="BN15" s="1"/>
  <c r="L13"/>
  <c r="BD8"/>
  <c r="BN8" s="1"/>
  <c r="BD5"/>
  <c r="BN5" s="1"/>
  <c r="L12"/>
  <c r="BZ5" l="1"/>
  <c r="CF5"/>
  <c r="BZ8"/>
  <c r="CF8"/>
  <c r="BZ15"/>
  <c r="CF15"/>
  <c r="BZ10"/>
  <c r="CF10"/>
  <c r="BZ12"/>
  <c r="CF12"/>
  <c r="BZ6"/>
  <c r="BZ7"/>
  <c r="BZ11"/>
  <c r="BZ16"/>
  <c r="BZ13"/>
  <c r="BZ9"/>
  <c r="BZ4"/>
  <c r="BT16"/>
  <c r="BT4"/>
  <c r="BT14"/>
  <c r="BT5"/>
  <c r="BT3"/>
  <c r="BT13"/>
  <c r="BT6"/>
  <c r="BT11"/>
  <c r="BT7"/>
  <c r="BT10"/>
  <c r="BT9"/>
  <c r="BT12"/>
  <c r="BT15"/>
  <c r="BT8"/>
  <c r="CF18" l="1"/>
  <c r="BH31" s="1"/>
  <c r="BZ18"/>
  <c r="BH27" s="1"/>
  <c r="BG22"/>
  <c r="AR2"/>
  <c r="AQ3" s="1"/>
  <c r="AR3" s="1"/>
  <c r="AQ4" s="1"/>
  <c r="AR4" s="1"/>
  <c r="AQ5" s="1"/>
  <c r="AR5" s="1"/>
  <c r="AQ6" s="1"/>
  <c r="AR6" s="1"/>
  <c r="AQ7" s="1"/>
  <c r="AR7" s="1"/>
  <c r="AQ8" s="1"/>
  <c r="AR8" s="1"/>
  <c r="AQ9" s="1"/>
  <c r="AR9" s="1"/>
  <c r="AQ10" s="1"/>
  <c r="AR10" s="1"/>
  <c r="AQ11" s="1"/>
  <c r="AR11" s="1"/>
  <c r="AQ12" s="1"/>
  <c r="AR12" s="1"/>
  <c r="AQ13" s="1"/>
  <c r="AR13" s="1"/>
  <c r="AQ14" s="1"/>
  <c r="AR14" s="1"/>
  <c r="AQ15" s="1"/>
  <c r="AR15" s="1"/>
  <c r="AQ16" s="1"/>
  <c r="AR16" s="1"/>
  <c r="AQ17" s="1"/>
  <c r="AR17" s="1"/>
  <c r="AQ18" s="1"/>
  <c r="AR18" s="1"/>
  <c r="AQ19" s="1"/>
  <c r="AR19" s="1"/>
  <c r="AQ20" s="1"/>
  <c r="AR20" s="1"/>
  <c r="AQ21" s="1"/>
  <c r="AR21" s="1"/>
  <c r="AQ22" s="1"/>
  <c r="AR22" s="1"/>
  <c r="AQ23" s="1"/>
  <c r="AR23" s="1"/>
  <c r="AQ24" s="1"/>
  <c r="AR24" s="1"/>
  <c r="AQ25" s="1"/>
  <c r="AR25" s="1"/>
  <c r="AQ26" s="1"/>
  <c r="AR26" s="1"/>
  <c r="AQ27" s="1"/>
  <c r="AR27" s="1"/>
  <c r="AQ28" s="1"/>
  <c r="AR28" s="1"/>
  <c r="AQ29" s="1"/>
  <c r="AR29" s="1"/>
  <c r="AQ30" s="1"/>
  <c r="AR30" s="1"/>
  <c r="AQ31" s="1"/>
  <c r="AR31" s="1"/>
  <c r="AQ32" s="1"/>
  <c r="AR32" s="1"/>
  <c r="AQ33" s="1"/>
  <c r="AR33" s="1"/>
  <c r="AQ34" s="1"/>
  <c r="AR34" s="1"/>
  <c r="AQ35" s="1"/>
  <c r="AR35" s="1"/>
  <c r="AQ36" s="1"/>
  <c r="AR36" s="1"/>
  <c r="AQ37" s="1"/>
  <c r="AR37" s="1"/>
  <c r="AQ38" s="1"/>
  <c r="AR38" s="1"/>
  <c r="AQ39" s="1"/>
  <c r="AR39" s="1"/>
  <c r="AQ40" s="1"/>
  <c r="AR40" s="1"/>
  <c r="AQ41" s="1"/>
  <c r="AR41" s="1"/>
  <c r="AQ42" s="1"/>
  <c r="AR42" s="1"/>
  <c r="AQ43" s="1"/>
  <c r="AR43" s="1"/>
  <c r="AQ44" s="1"/>
  <c r="AR44" s="1"/>
  <c r="AQ45" s="1"/>
  <c r="AR45" s="1"/>
  <c r="AQ46" s="1"/>
  <c r="AR46" s="1"/>
  <c r="AQ47" s="1"/>
  <c r="AR47" s="1"/>
  <c r="AQ48" s="1"/>
  <c r="AR48" s="1"/>
  <c r="AQ49" s="1"/>
  <c r="AR49" s="1"/>
  <c r="AQ50" s="1"/>
  <c r="AR50" s="1"/>
  <c r="AQ51" s="1"/>
  <c r="AR51" s="1"/>
  <c r="BH22" l="1"/>
  <c r="AU14"/>
  <c r="BH17" s="1"/>
  <c r="BR15" s="1"/>
  <c r="AU11"/>
  <c r="BH14" s="1"/>
  <c r="BR12" s="1"/>
  <c r="AU2"/>
  <c r="BH3" s="1"/>
  <c r="AU13"/>
  <c r="BH16" s="1"/>
  <c r="BR14" s="1"/>
  <c r="BR3" l="1"/>
  <c r="AV11"/>
  <c r="AU7"/>
  <c r="BH8" s="1"/>
  <c r="BR8" s="1"/>
  <c r="AV13"/>
  <c r="AV2"/>
  <c r="AU5"/>
  <c r="AU8"/>
  <c r="AV14"/>
  <c r="AU9"/>
  <c r="AU15"/>
  <c r="AU6"/>
  <c r="AU10"/>
  <c r="AU3"/>
  <c r="AU12"/>
  <c r="AU4"/>
  <c r="AV7" l="1"/>
  <c r="BH5"/>
  <c r="BR5" s="1"/>
  <c r="AV4"/>
  <c r="BH4"/>
  <c r="AV3"/>
  <c r="BH7"/>
  <c r="BR7" s="1"/>
  <c r="AV6"/>
  <c r="BH12"/>
  <c r="BR10" s="1"/>
  <c r="AV9"/>
  <c r="BH6"/>
  <c r="BR6" s="1"/>
  <c r="AV5"/>
  <c r="BH15"/>
  <c r="BR13" s="1"/>
  <c r="AV12"/>
  <c r="BH13"/>
  <c r="BR11" s="1"/>
  <c r="AV10"/>
  <c r="BH18"/>
  <c r="BR16" s="1"/>
  <c r="AV15"/>
  <c r="BH9"/>
  <c r="BR9" s="1"/>
  <c r="AV8"/>
  <c r="T2"/>
  <c r="S3" s="1"/>
  <c r="T3" s="1"/>
  <c r="S4" s="1"/>
  <c r="T4" s="1"/>
  <c r="S5" s="1"/>
  <c r="T5" s="1"/>
  <c r="S6" s="1"/>
  <c r="T6" s="1"/>
  <c r="S7" s="1"/>
  <c r="T7" s="1"/>
  <c r="S8" s="1"/>
  <c r="T8" s="1"/>
  <c r="S9" s="1"/>
  <c r="T9" s="1"/>
  <c r="S10" s="1"/>
  <c r="T10" s="1"/>
  <c r="S11" s="1"/>
  <c r="T11" s="1"/>
  <c r="S12" s="1"/>
  <c r="T12" s="1"/>
  <c r="S13" s="1"/>
  <c r="T13" s="1"/>
  <c r="S14" s="1"/>
  <c r="T14" s="1"/>
  <c r="S15" s="1"/>
  <c r="T15" s="1"/>
  <c r="S16" s="1"/>
  <c r="T16" s="1"/>
  <c r="S17" s="1"/>
  <c r="T17" s="1"/>
  <c r="S18" s="1"/>
  <c r="T18" s="1"/>
  <c r="S19" s="1"/>
  <c r="T19" s="1"/>
  <c r="S20" s="1"/>
  <c r="T20" s="1"/>
  <c r="BG32" l="1"/>
  <c r="BR4"/>
  <c r="W4"/>
  <c r="W11"/>
  <c r="W12"/>
  <c r="W17"/>
  <c r="W19"/>
  <c r="W20"/>
  <c r="W22"/>
  <c r="BG9" s="1"/>
  <c r="W27"/>
  <c r="W28"/>
  <c r="W24"/>
  <c r="W29"/>
  <c r="W2"/>
  <c r="W5"/>
  <c r="W7"/>
  <c r="W8"/>
  <c r="W10"/>
  <c r="W13"/>
  <c r="W15"/>
  <c r="W18"/>
  <c r="W23"/>
  <c r="W26"/>
  <c r="BQ9" l="1"/>
  <c r="X22"/>
  <c r="BG15"/>
  <c r="X26"/>
  <c r="BG5"/>
  <c r="X18"/>
  <c r="BE16"/>
  <c r="X13"/>
  <c r="BE9"/>
  <c r="X8"/>
  <c r="BE6"/>
  <c r="X5"/>
  <c r="BG13"/>
  <c r="X24"/>
  <c r="BG16"/>
  <c r="X27"/>
  <c r="BG6"/>
  <c r="X19"/>
  <c r="X11"/>
  <c r="BE14"/>
  <c r="W16"/>
  <c r="W14"/>
  <c r="W6"/>
  <c r="W3"/>
  <c r="BG12"/>
  <c r="X23"/>
  <c r="BE18"/>
  <c r="X15"/>
  <c r="BE13"/>
  <c r="X10"/>
  <c r="BE8"/>
  <c r="X7"/>
  <c r="BE3"/>
  <c r="X2"/>
  <c r="BG18"/>
  <c r="X29"/>
  <c r="BG17"/>
  <c r="X28"/>
  <c r="BG7"/>
  <c r="X20"/>
  <c r="BG4"/>
  <c r="X17"/>
  <c r="BE15"/>
  <c r="X12"/>
  <c r="BE5"/>
  <c r="X4"/>
  <c r="W21"/>
  <c r="W25"/>
  <c r="W9"/>
  <c r="BO13" l="1"/>
  <c r="BO11"/>
  <c r="BO16"/>
  <c r="BO12"/>
  <c r="BO14"/>
  <c r="BO5"/>
  <c r="BO8"/>
  <c r="BO6"/>
  <c r="BO9"/>
  <c r="CD9" s="1"/>
  <c r="BO3"/>
  <c r="BG14"/>
  <c r="X25"/>
  <c r="BE12"/>
  <c r="X9"/>
  <c r="BG8"/>
  <c r="X21"/>
  <c r="BQ4"/>
  <c r="BQ7"/>
  <c r="BQ15"/>
  <c r="BQ16"/>
  <c r="BQ10"/>
  <c r="BE7"/>
  <c r="X6"/>
  <c r="BG3"/>
  <c r="X16"/>
  <c r="BQ6"/>
  <c r="BQ14"/>
  <c r="BQ11"/>
  <c r="BQ5"/>
  <c r="BQ13"/>
  <c r="X3"/>
  <c r="BE4"/>
  <c r="BE17"/>
  <c r="X14"/>
  <c r="CD6" l="1"/>
  <c r="CD5"/>
  <c r="CD11"/>
  <c r="CD14"/>
  <c r="CD16"/>
  <c r="CD13"/>
  <c r="BO15"/>
  <c r="CD15" s="1"/>
  <c r="BO10"/>
  <c r="CD10" s="1"/>
  <c r="BO4"/>
  <c r="CD4" s="1"/>
  <c r="BO7"/>
  <c r="CD7" s="1"/>
  <c r="CB11"/>
  <c r="BQ3"/>
  <c r="CD3" s="1"/>
  <c r="CB15"/>
  <c r="CB7"/>
  <c r="BQ8"/>
  <c r="CD8" s="1"/>
  <c r="BQ12"/>
  <c r="CD12" s="1"/>
  <c r="CB13"/>
  <c r="CB5"/>
  <c r="CB14"/>
  <c r="CB6"/>
  <c r="CB10"/>
  <c r="CB16"/>
  <c r="BU3" l="1"/>
  <c r="BU4"/>
  <c r="BU8"/>
  <c r="BU7"/>
  <c r="BU6"/>
  <c r="BU13"/>
  <c r="BU16"/>
  <c r="BU10"/>
  <c r="BU5"/>
  <c r="BU11"/>
  <c r="BU14"/>
  <c r="BU9"/>
  <c r="BU12"/>
  <c r="CD18"/>
  <c r="BH30" s="1"/>
  <c r="BU15"/>
  <c r="BX4"/>
  <c r="BW13"/>
  <c r="BW16"/>
  <c r="BW15"/>
  <c r="BW12"/>
  <c r="BX5"/>
  <c r="BW5"/>
  <c r="BW14"/>
  <c r="BW7"/>
  <c r="BW11"/>
  <c r="CB4"/>
  <c r="BX16"/>
  <c r="BX10"/>
  <c r="BX6"/>
  <c r="BX14"/>
  <c r="BW4"/>
  <c r="BW10"/>
  <c r="BW6"/>
  <c r="BX9"/>
  <c r="BX3"/>
  <c r="BW8"/>
  <c r="BX11"/>
  <c r="CB12"/>
  <c r="BX12"/>
  <c r="BX8"/>
  <c r="CB8"/>
  <c r="CB9"/>
  <c r="BW3"/>
  <c r="BW9"/>
  <c r="BX7"/>
  <c r="BX15"/>
  <c r="BX13"/>
  <c r="BG23" l="1"/>
  <c r="BG25"/>
  <c r="BH25" s="1"/>
  <c r="CB18"/>
  <c r="BH29" s="1"/>
  <c r="BG26"/>
  <c r="BH26" s="1"/>
  <c r="BH23" l="1"/>
  <c r="BG33"/>
  <c r="BH33" s="1"/>
  <c r="BH32"/>
  <c r="BK23" l="1"/>
</calcChain>
</file>

<file path=xl/sharedStrings.xml><?xml version="1.0" encoding="utf-8"?>
<sst xmlns="http://schemas.openxmlformats.org/spreadsheetml/2006/main" count="447" uniqueCount="349">
  <si>
    <t>Weight</t>
  </si>
  <si>
    <t>Low</t>
  </si>
  <si>
    <t>Up</t>
  </si>
  <si>
    <t>Random Number</t>
  </si>
  <si>
    <t>sopa de salchichon</t>
  </si>
  <si>
    <t>ground turkey tacos</t>
  </si>
  <si>
    <t>ground beef tacos</t>
  </si>
  <si>
    <t>fried pork chop, plantains</t>
  </si>
  <si>
    <t>honey BBQ chicken tenderloin, mashed potato</t>
  </si>
  <si>
    <t>honey BBQ chicken tenderloin, french fries</t>
  </si>
  <si>
    <t>tom ka ga</t>
  </si>
  <si>
    <t>cheese ravioli soup</t>
  </si>
  <si>
    <t>Duration (min)</t>
  </si>
  <si>
    <t>chicken w apple butter, salad</t>
  </si>
  <si>
    <t>chicken w apple butter, white rice</t>
  </si>
  <si>
    <t>Refresh list (F9) if:</t>
  </si>
  <si>
    <t>Count</t>
  </si>
  <si>
    <t>X</t>
  </si>
  <si>
    <t>pinchos on grill, rice</t>
  </si>
  <si>
    <t>stuffed shells</t>
  </si>
  <si>
    <t>speghetti carbonara</t>
  </si>
  <si>
    <t>tomato with mozzerella, balsamic vineagar</t>
  </si>
  <si>
    <t>baked ziti</t>
  </si>
  <si>
    <t>baked penne</t>
  </si>
  <si>
    <t>chicken quesadilla</t>
  </si>
  <si>
    <t>bistec encebollada</t>
  </si>
  <si>
    <t>game hens with mashed potatoes</t>
  </si>
  <si>
    <t>game hens with apple salad</t>
  </si>
  <si>
    <t>honey BBQ chicken tenderloin, w baked parmesan potato</t>
  </si>
  <si>
    <t>smoked gouda quesadilla</t>
  </si>
  <si>
    <t>pinchos on grill, roasted vegatables</t>
  </si>
  <si>
    <t>rotissere chicken, from grocery store</t>
  </si>
  <si>
    <t>tortellini with pastachio pesto</t>
  </si>
  <si>
    <t>tomato tortellini soup</t>
  </si>
  <si>
    <t>chicken breast w roasted tomatoes, goat cheese</t>
  </si>
  <si>
    <t>chicken w sundried tomatoes</t>
  </si>
  <si>
    <t>chicken w balsamic orzo w cherry tomatoes</t>
  </si>
  <si>
    <t>mozz tomato panini w greek salad</t>
  </si>
  <si>
    <t>fried salmon</t>
  </si>
  <si>
    <t>fried talapia/cod</t>
  </si>
  <si>
    <t>grilled steaks, w roasted veggies</t>
  </si>
  <si>
    <t>grilled steaks, w corn</t>
  </si>
  <si>
    <t>grilled steak w mashed potatoes</t>
  </si>
  <si>
    <t>mac n cheese w spicy queso</t>
  </si>
  <si>
    <t>speghetti w salchichon</t>
  </si>
  <si>
    <t>chuleta w rice and beans</t>
  </si>
  <si>
    <t>Dejourno pizza</t>
  </si>
  <si>
    <t>penne w chicken and creamy pesto</t>
  </si>
  <si>
    <t>garlic pasta and grilled chicken</t>
  </si>
  <si>
    <t>ribs</t>
  </si>
  <si>
    <t>two week meal plan</t>
  </si>
  <si>
    <t>uses HelloFresh for 4 dinners per week already</t>
  </si>
  <si>
    <t>include food prep</t>
  </si>
  <si>
    <t>include shopping list</t>
  </si>
  <si>
    <t>ziti pasta, tomato sauce, cheese</t>
  </si>
  <si>
    <t>penne pasta, tomato sauce, cheese</t>
  </si>
  <si>
    <t>chicken breast, can of roasted tomatoes, goat cheese</t>
  </si>
  <si>
    <t>Breakfast</t>
  </si>
  <si>
    <t>Breakfast Ingredients</t>
  </si>
  <si>
    <t>Raisin Bran</t>
  </si>
  <si>
    <t>Raisin Bran, milk</t>
  </si>
  <si>
    <t>scrambled eggs</t>
  </si>
  <si>
    <t>eggs, cheese, salt/pepper</t>
  </si>
  <si>
    <t>hash browns</t>
  </si>
  <si>
    <t>hash browns, salt/pepper</t>
  </si>
  <si>
    <t>bagel w smoked salmon</t>
  </si>
  <si>
    <t>bagel, smoked salmon, cream cheese, onion</t>
  </si>
  <si>
    <t>Requirements</t>
  </si>
  <si>
    <t>Snack</t>
  </si>
  <si>
    <t>Lunch</t>
  </si>
  <si>
    <t>Dinner</t>
  </si>
  <si>
    <t>Monday</t>
  </si>
  <si>
    <t>Tuesday</t>
  </si>
  <si>
    <t>Wednesday</t>
  </si>
  <si>
    <t>Thursday</t>
  </si>
  <si>
    <t>Friday</t>
  </si>
  <si>
    <t>Saturday</t>
  </si>
  <si>
    <t>Sunday</t>
  </si>
  <si>
    <t>Snack 1</t>
  </si>
  <si>
    <t>Snack 2</t>
  </si>
  <si>
    <t>Shopping List</t>
  </si>
  <si>
    <t>hardboiled eggs</t>
  </si>
  <si>
    <t>eggs</t>
  </si>
  <si>
    <t>french toast</t>
  </si>
  <si>
    <t>toast, eggs, cinnamon</t>
  </si>
  <si>
    <t>pancakes</t>
  </si>
  <si>
    <t>pancake batter, syrup/honey</t>
  </si>
  <si>
    <t>fruit assortment</t>
  </si>
  <si>
    <t>strawberries, blueberries, banana, apple</t>
  </si>
  <si>
    <t>english muffin</t>
  </si>
  <si>
    <t>english muffin, butter, jam</t>
  </si>
  <si>
    <t>Probability</t>
  </si>
  <si>
    <t>daily: breakfasts, lunches, 2 snacks, 2 dinners per week</t>
  </si>
  <si>
    <t>Cheerios</t>
  </si>
  <si>
    <t>Cheerios, milk</t>
  </si>
  <si>
    <t>fruit smoothie</t>
  </si>
  <si>
    <t>strawberries, blueberries, banana, milk</t>
  </si>
  <si>
    <t>Snack Ingredients</t>
  </si>
  <si>
    <t>apple</t>
  </si>
  <si>
    <t>banana</t>
  </si>
  <si>
    <t>trail mix</t>
  </si>
  <si>
    <t>WEEK 2</t>
  </si>
  <si>
    <t>WEEK 1</t>
  </si>
  <si>
    <t>Lunch Ingredients</t>
  </si>
  <si>
    <t>hamburger</t>
  </si>
  <si>
    <t>hot dog</t>
  </si>
  <si>
    <t>hamburger, buns, ketchup, mustard</t>
  </si>
  <si>
    <t>hot dog, buns, ketchup</t>
  </si>
  <si>
    <t>bread, ham slices, cheese, mayonnaise</t>
  </si>
  <si>
    <t>Dinner Ingredients</t>
  </si>
  <si>
    <t>salmon, oil</t>
  </si>
  <si>
    <t>grilled chicken kabobs</t>
  </si>
  <si>
    <t>chicken breast, green peppers, onion</t>
  </si>
  <si>
    <t>croissant</t>
  </si>
  <si>
    <t>croissant, butter</t>
  </si>
  <si>
    <t>Frequencies</t>
  </si>
  <si>
    <t>honey sticks</t>
  </si>
  <si>
    <t>fruit roll up</t>
  </si>
  <si>
    <t>raisins</t>
  </si>
  <si>
    <t>ham and mashed potatoes</t>
  </si>
  <si>
    <t>ham, mashed potatoes</t>
  </si>
  <si>
    <t>lasagna w beef</t>
  </si>
  <si>
    <t>lasagna, ground beef, tomato sauce</t>
  </si>
  <si>
    <t>macaroni and cheese</t>
  </si>
  <si>
    <t>macaroni, cheese, milk, butter</t>
  </si>
  <si>
    <t>speghetti w meatballs</t>
  </si>
  <si>
    <t>speghetti, meatballs, tomato sauce</t>
  </si>
  <si>
    <t>barbeque chicken</t>
  </si>
  <si>
    <t>chicken breast/tenderloins, bbq sauce</t>
  </si>
  <si>
    <t>grilled steak</t>
  </si>
  <si>
    <t>steak, butter</t>
  </si>
  <si>
    <t>smoked salmon and cheese</t>
  </si>
  <si>
    <t>smoked salmon, cheddar, havarti, swiss cheese</t>
  </si>
  <si>
    <t>granola</t>
  </si>
  <si>
    <t>granola bar</t>
  </si>
  <si>
    <t>peanuts</t>
  </si>
  <si>
    <t>almonds</t>
  </si>
  <si>
    <t>cashews</t>
  </si>
  <si>
    <t>macadamia nuts</t>
  </si>
  <si>
    <t>peanut butter and jelly sandwich</t>
  </si>
  <si>
    <t>bread, peanut butter, jelly</t>
  </si>
  <si>
    <t>string cheese</t>
  </si>
  <si>
    <t>cottage cheese</t>
  </si>
  <si>
    <t>cottage cheese w honey</t>
  </si>
  <si>
    <t>cottage cheese, honey</t>
  </si>
  <si>
    <t>yogurt</t>
  </si>
  <si>
    <t>yogurt w granola</t>
  </si>
  <si>
    <t>yogurt, granola</t>
  </si>
  <si>
    <t>pizza</t>
  </si>
  <si>
    <t>Boboli, pepperoni, green peppers, olives, cheese</t>
  </si>
  <si>
    <t>steak, onion, oil</t>
  </si>
  <si>
    <t>ravioli, cheese, cream of onion soup</t>
  </si>
  <si>
    <t>chicken, tortilla, cheese, cream cheese</t>
  </si>
  <si>
    <t>chicken tenderloin, apple butter, lettuce/spinach</t>
  </si>
  <si>
    <t>chicken tenderloin, apple butter, rice</t>
  </si>
  <si>
    <t>chicken tenderloin, orzo, cherry tomatoes</t>
  </si>
  <si>
    <t>cherry tomatoes</t>
  </si>
  <si>
    <t>pickles</t>
  </si>
  <si>
    <t>chicken tenderloin, sundried tomatoes</t>
  </si>
  <si>
    <t>pork chop, rice, beans</t>
  </si>
  <si>
    <t>pork chop, plantains</t>
  </si>
  <si>
    <t>tilapia, oil</t>
  </si>
  <si>
    <t>game hen, marinade (italian salad dressing), spinach, apples</t>
  </si>
  <si>
    <t>game hen, marinade (italian salad dressing), mashed potatos</t>
  </si>
  <si>
    <t>penne pasta, garlic tomato sauce, chicken tenderloin</t>
  </si>
  <si>
    <t>steak, mashed potato</t>
  </si>
  <si>
    <t>steak, corn on the cob, butter</t>
  </si>
  <si>
    <t>steak, green/red bell peppers, onion</t>
  </si>
  <si>
    <t>ground beef, tortilla, cheese, cream cheese</t>
  </si>
  <si>
    <t>ground turkey, tortilla, cheese, cream cheese</t>
  </si>
  <si>
    <t>chicken tenderloin, potato, bbq sauce</t>
  </si>
  <si>
    <t>chicken tenderloin, mashed potato, bbq sauce</t>
  </si>
  <si>
    <t>chicken tenderloin, potato, bbq sauce, parmesan cheese</t>
  </si>
  <si>
    <t>macaroni, cheese, milk, butter, can of queso salsa</t>
  </si>
  <si>
    <t>fresh mozz cheese, tomato, french bread, spinach, feta cheese</t>
  </si>
  <si>
    <t>penne pasta, chicken tenderloin, pesto sauce</t>
  </si>
  <si>
    <t>chicken or steak, bell peppers, rice</t>
  </si>
  <si>
    <t>chicken or steak, bell peppers, onion</t>
  </si>
  <si>
    <t>ribs, bbq sauce/rub</t>
  </si>
  <si>
    <t>rotissere chicken</t>
  </si>
  <si>
    <t>tortilla, gouda cheese, additional cheese</t>
  </si>
  <si>
    <t>speghetti, bacon, butter, milk, tomato sauce</t>
  </si>
  <si>
    <t>speghetti, tomato sauce, salami</t>
  </si>
  <si>
    <t>macaroni, spices, salami, tomato paste</t>
  </si>
  <si>
    <t>large pasta shells, ricotta cheese, additional cheese, tomato sauce</t>
  </si>
  <si>
    <t>chicken tenderloin, coconut milk, lemongrass</t>
  </si>
  <si>
    <t>tortellini pasta, tomato soup</t>
  </si>
  <si>
    <t>tomato, fresh mozz cheese, balsamic vineagar, olive oil</t>
  </si>
  <si>
    <t>tortellini pasta, pastachio, olive oil</t>
  </si>
  <si>
    <t>Breakfast dup check</t>
  </si>
  <si>
    <t>Lunch dup check</t>
  </si>
  <si>
    <t>Dinner dup check</t>
  </si>
  <si>
    <t>Refresh Indicator</t>
  </si>
  <si>
    <t>Breakfast appears more than X times in 2 weeks</t>
  </si>
  <si>
    <t>Snack 1 appears more than X times in 2 weeks</t>
  </si>
  <si>
    <t>Lunch appears more than X times in 2 weeks</t>
  </si>
  <si>
    <t>Snack 2 appears more than X times in 2 weeks</t>
  </si>
  <si>
    <t>Dinner appears more than X times in 2 weeks</t>
  </si>
  <si>
    <t>chicken avocado sandwich</t>
  </si>
  <si>
    <t>chicken breast, avocado, mayonnaise, lettuce, bread,</t>
  </si>
  <si>
    <t>cobb salad</t>
  </si>
  <si>
    <t>lettuce, spinacy, hardboiled eggs, ham, cheese, dressing</t>
  </si>
  <si>
    <t>ham and cheese sandwich</t>
  </si>
  <si>
    <t>apple cheese salad</t>
  </si>
  <si>
    <t>chicken noodle soup</t>
  </si>
  <si>
    <t>tomato soup</t>
  </si>
  <si>
    <t>caesar salad</t>
  </si>
  <si>
    <t>apple, cheese, lettuce, dressing</t>
  </si>
  <si>
    <t>salad, dressing, croutons</t>
  </si>
  <si>
    <t>bruschetta</t>
  </si>
  <si>
    <t>italian/french bread, diced tomato, olive oil</t>
  </si>
  <si>
    <t>Snack 1 and Snack 2 are the same for any day</t>
  </si>
  <si>
    <t>Snacks same for any day check</t>
  </si>
  <si>
    <t>French toast for Breakfast does not appear in 2 weeks</t>
  </si>
  <si>
    <t>French toast check</t>
  </si>
  <si>
    <t>string cheese wrapped w ham</t>
  </si>
  <si>
    <t>string cheese wrapped w turkey</t>
  </si>
  <si>
    <t>string cheese, ham lunch meat</t>
  </si>
  <si>
    <t>string cheese, turkey lunch meat</t>
  </si>
  <si>
    <t>Babybel cheese</t>
  </si>
  <si>
    <t>Babybel cheeses</t>
  </si>
  <si>
    <t>pretzels</t>
  </si>
  <si>
    <t>Fig Newtons</t>
  </si>
  <si>
    <t>pumpkin seeds</t>
  </si>
  <si>
    <t>cranberries</t>
  </si>
  <si>
    <t>tortilla, ham, egg</t>
  </si>
  <si>
    <t>ham and egg breakfast taco</t>
  </si>
  <si>
    <t>chorizo and egg breakfast taco</t>
  </si>
  <si>
    <t>tortilla, chorizo, egg</t>
  </si>
  <si>
    <t>banana w peanut butter</t>
  </si>
  <si>
    <t>banana, peanut butter</t>
  </si>
  <si>
    <t>cinnamon raisin bread</t>
  </si>
  <si>
    <t>bread, raisins, cinnamon, apple butter</t>
  </si>
  <si>
    <t>cream of wheat</t>
  </si>
  <si>
    <t>gerber baby rice cereal</t>
  </si>
  <si>
    <t>Pop Tart</t>
  </si>
  <si>
    <t>waffles w berries</t>
  </si>
  <si>
    <t>waffles, blueberries, honey, butter</t>
  </si>
  <si>
    <t>ants on a log</t>
  </si>
  <si>
    <t>celery, peanut butter, raisins</t>
  </si>
  <si>
    <t>bag of chips</t>
  </si>
  <si>
    <t>bread and olive oil</t>
  </si>
  <si>
    <t>italian/french bread, olive oil, garlic, butter</t>
  </si>
  <si>
    <t>carrots w ranch</t>
  </si>
  <si>
    <t>carrots, ranch dressing</t>
  </si>
  <si>
    <t>celery w peanut butter</t>
  </si>
  <si>
    <t>celery, peanut butter</t>
  </si>
  <si>
    <t>chips w hummus</t>
  </si>
  <si>
    <t>chips, hummus</t>
  </si>
  <si>
    <t>chips w salsa</t>
  </si>
  <si>
    <t>chips, salsa</t>
  </si>
  <si>
    <t>cielito lindo</t>
  </si>
  <si>
    <t>tortilla chips, cream cheese, sour cream, lattuce, salsa, ham slices, shredded cheese</t>
  </si>
  <si>
    <t>club crackers</t>
  </si>
  <si>
    <t>club crackers, cheese</t>
  </si>
  <si>
    <t>crackers w tuna</t>
  </si>
  <si>
    <t>crackers, can of tunafish</t>
  </si>
  <si>
    <t>dates</t>
  </si>
  <si>
    <t>graham crackers</t>
  </si>
  <si>
    <t>graham crackers, peanut butter</t>
  </si>
  <si>
    <t>grapes</t>
  </si>
  <si>
    <t>hazelnuts</t>
  </si>
  <si>
    <t>kiwi</t>
  </si>
  <si>
    <t>krab w dip</t>
  </si>
  <si>
    <t>imitation crap, coctail sauce</t>
  </si>
  <si>
    <t>mixed vegetables</t>
  </si>
  <si>
    <t>frozen mixed vegetables, salt, butter</t>
  </si>
  <si>
    <t>nectarine</t>
  </si>
  <si>
    <t>olives</t>
  </si>
  <si>
    <t>green and black olives</t>
  </si>
  <si>
    <t>pear</t>
  </si>
  <si>
    <t>plum</t>
  </si>
  <si>
    <t>popcorn</t>
  </si>
  <si>
    <t>popcorn, butter, salt</t>
  </si>
  <si>
    <t>prunes</t>
  </si>
  <si>
    <t>rice cakes</t>
  </si>
  <si>
    <t>sardines</t>
  </si>
  <si>
    <t>can of sardines</t>
  </si>
  <si>
    <t>sunflower seeds</t>
  </si>
  <si>
    <t>walnuts</t>
  </si>
  <si>
    <t>Wheat Thins</t>
  </si>
  <si>
    <t>bagel sandwich</t>
  </si>
  <si>
    <t>bagel, cream cheese, turkey</t>
  </si>
  <si>
    <t>baked potato</t>
  </si>
  <si>
    <t>potato, cheese, sour cream, chives, bacon</t>
  </si>
  <si>
    <t>beef and swiss wrap</t>
  </si>
  <si>
    <t>wrap, cheese slices, roast beef slices, spinach</t>
  </si>
  <si>
    <t>beef nachos</t>
  </si>
  <si>
    <t>tortilla chips, ground beef, cheese, salsa</t>
  </si>
  <si>
    <t>black bean soup</t>
  </si>
  <si>
    <t>canned beans, onion, garlic, chicken broth, chili powder</t>
  </si>
  <si>
    <t>blueberry walnut salad</t>
  </si>
  <si>
    <t>blueberries, walnuts, romaine, dressing, goat cheese</t>
  </si>
  <si>
    <t>broccoli cheddar soup</t>
  </si>
  <si>
    <t>cheddar cheese, broccoli, butter, milk, chicken broth, onion</t>
  </si>
  <si>
    <t>club sandwich</t>
  </si>
  <si>
    <t>bread, bacon, mayonnaise, lettuce, turkey slices, tomato</t>
  </si>
  <si>
    <t>cucumber sandwich</t>
  </si>
  <si>
    <t>bread, cucumber, cream cheese</t>
  </si>
  <si>
    <t>egg drop soup</t>
  </si>
  <si>
    <t>chicken broth, egg</t>
  </si>
  <si>
    <t>grilled cheese</t>
  </si>
  <si>
    <t>bread, cheddar cheese, butter</t>
  </si>
  <si>
    <t>grilled portabello w cheese</t>
  </si>
  <si>
    <t>portabello mushroom, cheddar cheese</t>
  </si>
  <si>
    <t>lettuce wrap</t>
  </si>
  <si>
    <t>lettuce, turkey slices, shrimp, ground beef</t>
  </si>
  <si>
    <t>PBJ w banana tortilla</t>
  </si>
  <si>
    <t>tortilla, banana, peanut butter, jelly</t>
  </si>
  <si>
    <t>pita pocket</t>
  </si>
  <si>
    <t>pita bread, ham slices, turkey slices, cheese, lettuce</t>
  </si>
  <si>
    <t>potato salad w bacon</t>
  </si>
  <si>
    <t>potato, bacon, onion</t>
  </si>
  <si>
    <t>potstickers and rice</t>
  </si>
  <si>
    <t>potstickers, rice</t>
  </si>
  <si>
    <t>ramen noodles</t>
  </si>
  <si>
    <t>top ramen</t>
  </si>
  <si>
    <t>sloppy joes</t>
  </si>
  <si>
    <t>ground beef, onion, celery, hamburger buns</t>
  </si>
  <si>
    <t>spicy cucumber salad</t>
  </si>
  <si>
    <t>cucumber, chili oil</t>
  </si>
  <si>
    <t>tortilla pizza</t>
  </si>
  <si>
    <t>tortilla, tomato sauce, pepperoni, cheese</t>
  </si>
  <si>
    <t>turkey chili</t>
  </si>
  <si>
    <t>ground turkey, onion, canned tomatoes, garlic, paprika, cumin</t>
  </si>
  <si>
    <t>updated peanut butter sandwich</t>
  </si>
  <si>
    <t>bread, peanut butter, applesauce</t>
  </si>
  <si>
    <t>pierogis</t>
  </si>
  <si>
    <t>pierogis, cheese, tomato sauce</t>
  </si>
  <si>
    <t>Same Breakfast 2 or more days in a row</t>
  </si>
  <si>
    <t>Same Lunch 2 or more days in a row</t>
  </si>
  <si>
    <t>Same Dinner 2 or more days in a row</t>
  </si>
  <si>
    <t>% time good selections</t>
  </si>
  <si>
    <t>Iterations</t>
  </si>
  <si>
    <t>% time need to refresh list</t>
  </si>
  <si>
    <t>Current Iteration</t>
  </si>
  <si>
    <t>Indicator to refresh</t>
  </si>
  <si>
    <t>eating out appears more than X times</t>
  </si>
  <si>
    <t>eating out appears less than X times</t>
  </si>
  <si>
    <t>1 good every X refreshes</t>
  </si>
  <si>
    <t>Press CTRL M to simulate</t>
  </si>
  <si>
    <t>Vietnamese restaurant</t>
  </si>
  <si>
    <t>pho, rice, egg rolls</t>
  </si>
  <si>
    <t>Mexican restaurant</t>
  </si>
  <si>
    <t>tacos, tortilla chips</t>
  </si>
  <si>
    <t>week</t>
  </si>
  <si>
    <t>2 weeks</t>
  </si>
  <si>
    <t>day</t>
  </si>
  <si>
    <t>Possible combinations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</si>
</sst>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2" xfId="2" applyNumberFormat="1" applyFont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10" fontId="0" fillId="0" borderId="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BC3:BH9" headerRowCount="0" totalsRowShown="0" headerRowDxfId="28" dataDxfId="27">
  <tableColumns count="6">
    <tableColumn id="1" name="WEEK 1" headerRowDxfId="26" dataDxfId="25"/>
    <tableColumn id="2" name="Breakfast" headerRowDxfId="24" dataDxfId="23">
      <calculatedColumnFormula>K2</calculatedColumnFormula>
    </tableColumn>
    <tableColumn id="3" name="Snack 1" headerRowDxfId="22" dataDxfId="21">
      <calculatedColumnFormula>W2</calculatedColumnFormula>
    </tableColumn>
    <tableColumn id="4" name="Lunch" headerRowDxfId="20" dataDxfId="19">
      <calculatedColumnFormula>AI2</calculatedColumnFormula>
    </tableColumn>
    <tableColumn id="5" name="Snack 2" headerRowDxfId="18" dataDxfId="17">
      <calculatedColumnFormula>W16</calculatedColumnFormula>
    </tableColumn>
    <tableColumn id="6" name="Dinner" headerRowDxfId="16" dataDxfId="15">
      <calculatedColumnFormula>AU2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C12:BH18" headerRowCount="0" totalsRowShown="0" headerRowDxfId="14" dataDxfId="13">
  <tableColumns count="6">
    <tableColumn id="1" name="WEEK 2" headerRowDxfId="12" dataDxfId="11"/>
    <tableColumn id="2" name="Breakfast" headerRowDxfId="10" dataDxfId="9">
      <calculatedColumnFormula>K9</calculatedColumnFormula>
    </tableColumn>
    <tableColumn id="3" name="Snack 1" headerRowDxfId="8" dataDxfId="7">
      <calculatedColumnFormula>W9</calculatedColumnFormula>
    </tableColumn>
    <tableColumn id="4" name="Lunch" headerRowDxfId="6" dataDxfId="5">
      <calculatedColumnFormula>AI9</calculatedColumnFormula>
    </tableColumn>
    <tableColumn id="5" name="Snack 2" headerRowDxfId="4" dataDxfId="3">
      <calculatedColumnFormula>W23</calculatedColumnFormula>
    </tableColumn>
    <tableColumn id="6" name="Dinner" headerRowDxfId="2" dataDxfId="1">
      <calculatedColumnFormula>AU9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O100"/>
  <sheetViews>
    <sheetView tabSelected="1" topLeftCell="BB1" zoomScaleNormal="100" workbookViewId="0">
      <selection activeCell="BJ14" sqref="BJ14"/>
    </sheetView>
  </sheetViews>
  <sheetFormatPr defaultRowHeight="15"/>
  <cols>
    <col min="1" max="1" width="9.140625" style="1"/>
    <col min="2" max="3" width="43.140625" style="5" customWidth="1"/>
    <col min="4" max="4" width="14" style="1" customWidth="1"/>
    <col min="5" max="5" width="18.42578125" style="1" customWidth="1"/>
    <col min="6" max="6" width="13.28515625" style="1" customWidth="1"/>
    <col min="7" max="8" width="12" style="1" customWidth="1"/>
    <col min="9" max="9" width="16.140625" style="1" customWidth="1"/>
    <col min="10" max="10" width="4.7109375" style="1" customWidth="1"/>
    <col min="11" max="11" width="17.140625" style="7" customWidth="1"/>
    <col min="12" max="12" width="37.5703125" style="7" customWidth="1"/>
    <col min="13" max="13" width="6.28515625" style="1" customWidth="1"/>
    <col min="14" max="15" width="43.140625" style="5" customWidth="1"/>
    <col min="16" max="16" width="14" style="1" customWidth="1"/>
    <col min="17" max="17" width="18.42578125" style="1" customWidth="1"/>
    <col min="18" max="18" width="13.28515625" style="1" customWidth="1"/>
    <col min="19" max="20" width="12" style="1" customWidth="1"/>
    <col min="21" max="21" width="16.140625" style="1" customWidth="1"/>
    <col min="22" max="22" width="4.7109375" style="1" customWidth="1"/>
    <col min="23" max="23" width="17.140625" style="7" customWidth="1"/>
    <col min="24" max="24" width="37.5703125" style="7" customWidth="1"/>
    <col min="25" max="25" width="8.7109375" style="7" customWidth="1"/>
    <col min="26" max="27" width="43.140625" style="5" customWidth="1"/>
    <col min="28" max="28" width="14" style="1" customWidth="1"/>
    <col min="29" max="29" width="18.42578125" style="1" customWidth="1"/>
    <col min="30" max="30" width="13.28515625" style="1" customWidth="1"/>
    <col min="31" max="32" width="12" style="1" customWidth="1"/>
    <col min="33" max="33" width="16.140625" style="1" customWidth="1"/>
    <col min="34" max="34" width="4.7109375" style="1" customWidth="1"/>
    <col min="35" max="35" width="17.140625" style="7" customWidth="1"/>
    <col min="36" max="36" width="37.5703125" style="7" customWidth="1"/>
    <col min="37" max="37" width="14.140625" style="7" customWidth="1"/>
    <col min="38" max="39" width="43.140625" style="5" customWidth="1"/>
    <col min="40" max="40" width="14" style="1" customWidth="1"/>
    <col min="41" max="41" width="18.42578125" style="1" customWidth="1"/>
    <col min="42" max="42" width="13.28515625" style="1" customWidth="1"/>
    <col min="43" max="44" width="12" style="1" customWidth="1"/>
    <col min="45" max="45" width="16.140625" style="1" customWidth="1"/>
    <col min="46" max="46" width="4.7109375" style="1" customWidth="1"/>
    <col min="47" max="47" width="17.140625" style="7" customWidth="1"/>
    <col min="48" max="48" width="37.5703125" style="7" customWidth="1"/>
    <col min="49" max="49" width="11.42578125" style="7" customWidth="1"/>
    <col min="50" max="54" width="9.140625" style="1"/>
    <col min="55" max="55" width="11.5703125" style="7" bestFit="1" customWidth="1"/>
    <col min="56" max="56" width="25.85546875" style="7" bestFit="1" customWidth="1"/>
    <col min="57" max="57" width="25.85546875" style="7" customWidth="1"/>
    <col min="58" max="58" width="24.5703125" style="7" bestFit="1" customWidth="1"/>
    <col min="59" max="59" width="30.7109375" style="7" bestFit="1" customWidth="1"/>
    <col min="60" max="60" width="40" style="7" bestFit="1" customWidth="1"/>
    <col min="61" max="61" width="16.7109375" style="7" customWidth="1"/>
    <col min="62" max="62" width="20.42578125" style="7" customWidth="1"/>
    <col min="63" max="63" width="16.7109375" style="7" customWidth="1"/>
    <col min="64" max="64" width="13.140625" style="1" customWidth="1"/>
    <col min="65" max="77" width="9.140625" style="1"/>
    <col min="78" max="80" width="14.28515625" style="1" customWidth="1"/>
    <col min="81" max="91" width="9.140625" style="1"/>
    <col min="92" max="92" width="12.7109375" style="1" bestFit="1" customWidth="1"/>
    <col min="93" max="16384" width="9.140625" style="1"/>
  </cols>
  <sheetData>
    <row r="1" spans="1:93">
      <c r="A1" s="1">
        <v>1</v>
      </c>
      <c r="B1" s="2" t="s">
        <v>57</v>
      </c>
      <c r="C1" s="2" t="s">
        <v>58</v>
      </c>
      <c r="D1" s="3" t="s">
        <v>12</v>
      </c>
      <c r="E1" s="3" t="s">
        <v>0</v>
      </c>
      <c r="F1" s="3" t="s">
        <v>91</v>
      </c>
      <c r="G1" s="2" t="s">
        <v>1</v>
      </c>
      <c r="H1" s="2" t="s">
        <v>2</v>
      </c>
      <c r="I1" s="2" t="s">
        <v>3</v>
      </c>
      <c r="J1" s="2"/>
      <c r="K1" s="4" t="s">
        <v>57</v>
      </c>
      <c r="L1" s="4" t="s">
        <v>58</v>
      </c>
      <c r="M1" s="4"/>
      <c r="N1" s="2" t="s">
        <v>68</v>
      </c>
      <c r="O1" s="2" t="s">
        <v>97</v>
      </c>
      <c r="P1" s="3" t="s">
        <v>12</v>
      </c>
      <c r="Q1" s="3" t="s">
        <v>0</v>
      </c>
      <c r="R1" s="3" t="s">
        <v>91</v>
      </c>
      <c r="S1" s="2" t="s">
        <v>1</v>
      </c>
      <c r="T1" s="2" t="s">
        <v>2</v>
      </c>
      <c r="U1" s="2" t="s">
        <v>3</v>
      </c>
      <c r="V1" s="2"/>
      <c r="W1" s="4" t="s">
        <v>68</v>
      </c>
      <c r="X1" s="4" t="s">
        <v>97</v>
      </c>
      <c r="Y1" s="4"/>
      <c r="Z1" s="2" t="s">
        <v>69</v>
      </c>
      <c r="AA1" s="2" t="s">
        <v>103</v>
      </c>
      <c r="AB1" s="3" t="s">
        <v>12</v>
      </c>
      <c r="AC1" s="3" t="s">
        <v>0</v>
      </c>
      <c r="AD1" s="3" t="s">
        <v>91</v>
      </c>
      <c r="AE1" s="2" t="s">
        <v>1</v>
      </c>
      <c r="AF1" s="2" t="s">
        <v>2</v>
      </c>
      <c r="AG1" s="2" t="s">
        <v>3</v>
      </c>
      <c r="AH1" s="2"/>
      <c r="AI1" s="4" t="s">
        <v>69</v>
      </c>
      <c r="AJ1" s="4" t="s">
        <v>103</v>
      </c>
      <c r="AK1" s="4"/>
      <c r="AL1" s="2" t="s">
        <v>70</v>
      </c>
      <c r="AM1" s="2" t="s">
        <v>109</v>
      </c>
      <c r="AN1" s="3" t="s">
        <v>12</v>
      </c>
      <c r="AO1" s="3" t="s">
        <v>0</v>
      </c>
      <c r="AP1" s="3" t="s">
        <v>91</v>
      </c>
      <c r="AQ1" s="2" t="s">
        <v>1</v>
      </c>
      <c r="AR1" s="2" t="s">
        <v>2</v>
      </c>
      <c r="AS1" s="2" t="s">
        <v>3</v>
      </c>
      <c r="AT1" s="2"/>
      <c r="AU1" s="4" t="s">
        <v>70</v>
      </c>
      <c r="AV1" s="4" t="s">
        <v>109</v>
      </c>
      <c r="AW1" s="4"/>
      <c r="BT1" s="2" t="s">
        <v>115</v>
      </c>
      <c r="CI1" s="1" t="s">
        <v>348</v>
      </c>
    </row>
    <row r="2" spans="1:93">
      <c r="A2" s="1">
        <v>1</v>
      </c>
      <c r="B2" s="5" t="s">
        <v>65</v>
      </c>
      <c r="C2" s="5" t="s">
        <v>66</v>
      </c>
      <c r="D2" s="6">
        <v>5</v>
      </c>
      <c r="E2" s="6">
        <v>1</v>
      </c>
      <c r="F2" s="1">
        <f t="shared" ref="F2:F25" si="0">E2/SUM($E:$E)</f>
        <v>4.1666666666666664E-2</v>
      </c>
      <c r="G2" s="1">
        <v>0</v>
      </c>
      <c r="H2" s="1">
        <f>F2</f>
        <v>4.1666666666666664E-2</v>
      </c>
      <c r="I2" s="1">
        <f t="shared" ref="I2:I15" ca="1" si="1">RAND()</f>
        <v>0.48960756954970108</v>
      </c>
      <c r="K2" s="7" t="str">
        <f t="shared" ref="K2:K15" ca="1" si="2">LOOKUP(I2,$G:$H,$B:$B)</f>
        <v>fruit smoothie</v>
      </c>
      <c r="L2" s="7" t="str">
        <f ca="1">LOOKUP(K2,$B:$B,$C:$C)</f>
        <v>strawberries, blueberries, banana, milk</v>
      </c>
      <c r="N2" s="5" t="s">
        <v>136</v>
      </c>
      <c r="O2" s="5" t="s">
        <v>136</v>
      </c>
      <c r="P2" s="6">
        <v>1</v>
      </c>
      <c r="Q2" s="6">
        <v>1</v>
      </c>
      <c r="R2" s="1">
        <f t="shared" ref="R2:R55" si="3">Q2/SUM($Q:$Q)</f>
        <v>1.8518518518518517E-2</v>
      </c>
      <c r="S2" s="1">
        <v>0</v>
      </c>
      <c r="T2" s="1">
        <f>S2+R2</f>
        <v>1.8518518518518517E-2</v>
      </c>
      <c r="U2" s="1">
        <f t="shared" ref="U2:U10" ca="1" si="4">RAND()</f>
        <v>0.66027998706997026</v>
      </c>
      <c r="W2" s="7" t="str">
        <f t="shared" ref="W2:W29" ca="1" si="5">LOOKUP(U2,$S:$T,$N:$N)</f>
        <v>peanuts</v>
      </c>
      <c r="X2" s="7" t="str">
        <f t="shared" ref="X2:X29" ca="1" si="6">LOOKUP(W2,$N:$N,$O:$O)</f>
        <v>peanuts</v>
      </c>
      <c r="Z2" s="5" t="s">
        <v>203</v>
      </c>
      <c r="AA2" s="5" t="s">
        <v>207</v>
      </c>
      <c r="AB2" s="6">
        <v>10</v>
      </c>
      <c r="AC2" s="6">
        <v>1</v>
      </c>
      <c r="AD2" s="1">
        <f t="shared" ref="AD2:AD33" si="7">AC2/SUM($AC:$AC)</f>
        <v>3.125E-2</v>
      </c>
      <c r="AE2" s="1">
        <v>0</v>
      </c>
      <c r="AF2" s="1">
        <f>AD2</f>
        <v>3.125E-2</v>
      </c>
      <c r="AG2" s="1">
        <f t="shared" ref="AG2:AG15" ca="1" si="8">RAND()</f>
        <v>0.29684120256046587</v>
      </c>
      <c r="AI2" s="7" t="str">
        <f t="shared" ref="AI2:AI15" ca="1" si="9">LOOKUP(AG2,$AE:$AF,$Z:$Z)</f>
        <v>chicken avocado sandwich</v>
      </c>
      <c r="AJ2" s="7" t="str">
        <f ca="1">LOOKUP(AI2,$Z:$Z,$AA:$AA)</f>
        <v>chicken breast, avocado, mayonnaise, lettuce, bread,</v>
      </c>
      <c r="AL2" s="5" t="s">
        <v>23</v>
      </c>
      <c r="AM2" s="5" t="s">
        <v>55</v>
      </c>
      <c r="AN2" s="6">
        <v>50</v>
      </c>
      <c r="AO2" s="6">
        <v>1</v>
      </c>
      <c r="AP2" s="1">
        <f>AO2/SUM($AO:$AO)</f>
        <v>1.8867924528301886E-2</v>
      </c>
      <c r="AQ2" s="1">
        <v>0</v>
      </c>
      <c r="AR2" s="1">
        <f>AQ2+AP2</f>
        <v>1.8867924528301886E-2</v>
      </c>
      <c r="AS2" s="1">
        <f ca="1">RAND()</f>
        <v>0.30290893674933095</v>
      </c>
      <c r="AU2" s="7" t="str">
        <f t="shared" ref="AU2:AU15" ca="1" si="10">LOOKUP(AS2,$AQ:$AR,$AL:$AL)</f>
        <v>game hens with apple salad</v>
      </c>
      <c r="AV2" s="7" t="str">
        <f t="shared" ref="AV2:AV15" ca="1" si="11">LOOKUP(AU2,$AL:$AL,$AM:$AM)</f>
        <v>game hen, marinade (italian salad dressing), spinach, apples</v>
      </c>
      <c r="BC2" s="2" t="s">
        <v>102</v>
      </c>
      <c r="BD2" s="2" t="s">
        <v>57</v>
      </c>
      <c r="BE2" s="2" t="s">
        <v>78</v>
      </c>
      <c r="BF2" s="2" t="s">
        <v>69</v>
      </c>
      <c r="BG2" s="2" t="s">
        <v>79</v>
      </c>
      <c r="BH2" s="2" t="s">
        <v>70</v>
      </c>
      <c r="BL2" s="4" t="s">
        <v>80</v>
      </c>
      <c r="BN2" s="2" t="s">
        <v>57</v>
      </c>
      <c r="BO2" s="2" t="s">
        <v>78</v>
      </c>
      <c r="BP2" s="2" t="s">
        <v>69</v>
      </c>
      <c r="BQ2" s="2" t="s">
        <v>79</v>
      </c>
      <c r="BR2" s="2" t="s">
        <v>70</v>
      </c>
      <c r="BT2" s="2" t="s">
        <v>57</v>
      </c>
      <c r="BU2" s="2" t="s">
        <v>78</v>
      </c>
      <c r="BV2" s="2" t="s">
        <v>69</v>
      </c>
      <c r="BW2" s="2" t="s">
        <v>79</v>
      </c>
      <c r="BX2" s="2" t="s">
        <v>70</v>
      </c>
      <c r="BZ2" s="2" t="s">
        <v>189</v>
      </c>
      <c r="CA2" s="2" t="s">
        <v>190</v>
      </c>
      <c r="CB2" s="2" t="s">
        <v>191</v>
      </c>
      <c r="CD2" s="2" t="s">
        <v>212</v>
      </c>
      <c r="CF2" s="2" t="s">
        <v>214</v>
      </c>
      <c r="CI2" s="2" t="s">
        <v>57</v>
      </c>
      <c r="CJ2" s="2" t="s">
        <v>78</v>
      </c>
      <c r="CK2" s="2" t="s">
        <v>69</v>
      </c>
      <c r="CL2" s="2" t="s">
        <v>79</v>
      </c>
      <c r="CM2" s="2" t="s">
        <v>70</v>
      </c>
    </row>
    <row r="3" spans="1:93">
      <c r="A3" s="1">
        <v>1</v>
      </c>
      <c r="B3" s="5" t="s">
        <v>229</v>
      </c>
      <c r="C3" s="5" t="s">
        <v>230</v>
      </c>
      <c r="D3" s="6">
        <v>2</v>
      </c>
      <c r="E3" s="6">
        <v>1</v>
      </c>
      <c r="F3" s="1">
        <f t="shared" si="0"/>
        <v>4.1666666666666664E-2</v>
      </c>
      <c r="G3" s="1">
        <f t="shared" ref="G3:G11" si="12">H2</f>
        <v>4.1666666666666664E-2</v>
      </c>
      <c r="H3" s="1">
        <f t="shared" ref="H3:H5" si="13">G3+F3</f>
        <v>8.3333333333333329E-2</v>
      </c>
      <c r="I3" s="1">
        <f t="shared" ca="1" si="1"/>
        <v>0.54783506008232785</v>
      </c>
      <c r="K3" s="7" t="str">
        <f t="shared" ca="1" si="2"/>
        <v>ham and egg breakfast taco</v>
      </c>
      <c r="L3" s="7" t="str">
        <f t="shared" ref="L3:L15" ca="1" si="14">LOOKUP(K3,$B:$B,$C:$C)</f>
        <v>tortilla, ham, egg</v>
      </c>
      <c r="N3" s="5" t="s">
        <v>238</v>
      </c>
      <c r="O3" s="5" t="s">
        <v>239</v>
      </c>
      <c r="P3" s="6">
        <v>10</v>
      </c>
      <c r="Q3" s="6">
        <v>1</v>
      </c>
      <c r="R3" s="1">
        <f t="shared" si="3"/>
        <v>1.8518518518518517E-2</v>
      </c>
      <c r="S3" s="1">
        <f>T2</f>
        <v>1.8518518518518517E-2</v>
      </c>
      <c r="T3" s="1">
        <f>S3+R3</f>
        <v>3.7037037037037035E-2</v>
      </c>
      <c r="U3" s="1">
        <f t="shared" ca="1" si="4"/>
        <v>0.83480728680296412</v>
      </c>
      <c r="W3" s="7" t="str">
        <f t="shared" ca="1" si="5"/>
        <v>sardines</v>
      </c>
      <c r="X3" s="7" t="str">
        <f t="shared" ca="1" si="6"/>
        <v>can of sardines</v>
      </c>
      <c r="Z3" s="5" t="s">
        <v>281</v>
      </c>
      <c r="AA3" s="5" t="s">
        <v>282</v>
      </c>
      <c r="AB3" s="6">
        <v>10</v>
      </c>
      <c r="AC3" s="6">
        <v>1</v>
      </c>
      <c r="AD3" s="1">
        <f t="shared" si="7"/>
        <v>3.125E-2</v>
      </c>
      <c r="AE3" s="1">
        <f>AF2</f>
        <v>3.125E-2</v>
      </c>
      <c r="AF3" s="1">
        <f>AE3+AD3</f>
        <v>6.25E-2</v>
      </c>
      <c r="AG3" s="1">
        <f t="shared" ca="1" si="8"/>
        <v>0.93884782741509465</v>
      </c>
      <c r="AI3" s="7" t="str">
        <f t="shared" ca="1" si="9"/>
        <v>turkey chili</v>
      </c>
      <c r="AJ3" s="7" t="str">
        <f t="shared" ref="AJ3:AJ15" ca="1" si="15">LOOKUP(AI3,$Z:$Z,$AA:$AA)</f>
        <v>ground turkey, onion, canned tomatoes, garlic, paprika, cumin</v>
      </c>
      <c r="AL3" s="5" t="s">
        <v>22</v>
      </c>
      <c r="AM3" s="5" t="s">
        <v>54</v>
      </c>
      <c r="AN3" s="6">
        <v>50</v>
      </c>
      <c r="AO3" s="6">
        <v>1</v>
      </c>
      <c r="AP3" s="1">
        <f t="shared" ref="AP3:AP54" si="16">AO3/SUM($AO:$AO)</f>
        <v>1.8867924528301886E-2</v>
      </c>
      <c r="AQ3" s="1">
        <f>AR2</f>
        <v>1.8867924528301886E-2</v>
      </c>
      <c r="AR3" s="1">
        <f>AQ3+AP3</f>
        <v>3.7735849056603772E-2</v>
      </c>
      <c r="AS3" s="1">
        <f t="shared" ref="AS3:AS15" ca="1" si="17">RAND()</f>
        <v>0.15200111217724488</v>
      </c>
      <c r="AU3" s="7" t="str">
        <f t="shared" ca="1" si="10"/>
        <v>chicken w apple butter, white rice</v>
      </c>
      <c r="AV3" s="7" t="str">
        <f t="shared" ca="1" si="11"/>
        <v>chicken tenderloin, apple butter, rice</v>
      </c>
      <c r="BC3" s="4" t="s">
        <v>71</v>
      </c>
      <c r="BD3" s="7" t="str">
        <f ca="1">K2</f>
        <v>fruit smoothie</v>
      </c>
      <c r="BE3" s="7" t="str">
        <f ca="1">W2</f>
        <v>peanuts</v>
      </c>
      <c r="BF3" s="7" t="str">
        <f ca="1">AI2</f>
        <v>chicken avocado sandwich</v>
      </c>
      <c r="BG3" s="7" t="str">
        <f ca="1">W16</f>
        <v>peanut butter and jelly sandwich</v>
      </c>
      <c r="BH3" s="7" t="str">
        <f ca="1">AU2</f>
        <v>game hens with apple salad</v>
      </c>
      <c r="BN3" s="1" t="str">
        <f ca="1">BD3</f>
        <v>fruit smoothie</v>
      </c>
      <c r="BO3" s="1" t="str">
        <f t="shared" ref="BO3:BP3" ca="1" si="18">BE3</f>
        <v>peanuts</v>
      </c>
      <c r="BP3" s="1" t="str">
        <f t="shared" ca="1" si="18"/>
        <v>chicken avocado sandwich</v>
      </c>
      <c r="BQ3" s="1" t="str">
        <f ca="1">BG3</f>
        <v>peanut butter and jelly sandwich</v>
      </c>
      <c r="BR3" s="1" t="str">
        <f ca="1">BH3</f>
        <v>game hens with apple salad</v>
      </c>
      <c r="BT3" s="1">
        <f ca="1">COUNTIF($BN$3:$BN$16,BN3)</f>
        <v>2</v>
      </c>
      <c r="BU3" s="1">
        <f ca="1">COUNTIF($BO$3:$BO$16,BO3)</f>
        <v>1</v>
      </c>
      <c r="BV3" s="1">
        <f ca="1">COUNTIF($BP$3:$BP$16,BP3)</f>
        <v>3</v>
      </c>
      <c r="BW3" s="1">
        <f ca="1">COUNTIF($BQ$3:$BQ$16,BQ3)</f>
        <v>1</v>
      </c>
      <c r="BX3" s="1">
        <f ca="1">COUNTIF($BR$3:$BR$16,BR3)</f>
        <v>1</v>
      </c>
      <c r="CD3" s="1">
        <f ca="1">IF(BO3=BQ3,1,0)</f>
        <v>0</v>
      </c>
      <c r="CF3" s="1">
        <f ca="1">IF(BN3="french toast",1,0)</f>
        <v>0</v>
      </c>
      <c r="CI3" s="1">
        <f>COUNTA(B:B)</f>
        <v>25</v>
      </c>
      <c r="CJ3" s="1">
        <f>COUNTA(N:N)</f>
        <v>55</v>
      </c>
      <c r="CK3" s="1">
        <f>COUNTA(Z:Z)</f>
        <v>33</v>
      </c>
      <c r="CL3" s="1">
        <f>COUNTA(N:N)</f>
        <v>55</v>
      </c>
      <c r="CM3" s="1">
        <f>COUNTA(AL:AL)</f>
        <v>54</v>
      </c>
      <c r="CN3" s="29">
        <f>CI3*CJ3*CK3*CL3*CM3</f>
        <v>134763750</v>
      </c>
      <c r="CO3" s="1" t="s">
        <v>347</v>
      </c>
    </row>
    <row r="4" spans="1:93">
      <c r="A4" s="1">
        <v>1</v>
      </c>
      <c r="B4" s="5" t="s">
        <v>93</v>
      </c>
      <c r="C4" s="5" t="s">
        <v>94</v>
      </c>
      <c r="D4" s="6">
        <v>3</v>
      </c>
      <c r="E4" s="6">
        <v>1</v>
      </c>
      <c r="F4" s="1">
        <f t="shared" si="0"/>
        <v>4.1666666666666664E-2</v>
      </c>
      <c r="G4" s="1">
        <f t="shared" si="12"/>
        <v>8.3333333333333329E-2</v>
      </c>
      <c r="H4" s="1">
        <f t="shared" si="13"/>
        <v>0.125</v>
      </c>
      <c r="I4" s="1">
        <f t="shared" ca="1" si="1"/>
        <v>0.24699027750331659</v>
      </c>
      <c r="K4" s="7" t="str">
        <f t="shared" ca="1" si="2"/>
        <v>cottage cheese w honey</v>
      </c>
      <c r="L4" s="7" t="str">
        <f t="shared" ca="1" si="14"/>
        <v>cottage cheese, honey</v>
      </c>
      <c r="N4" s="5" t="s">
        <v>98</v>
      </c>
      <c r="O4" s="5" t="s">
        <v>98</v>
      </c>
      <c r="P4" s="6">
        <v>1</v>
      </c>
      <c r="Q4" s="6">
        <v>1</v>
      </c>
      <c r="R4" s="1">
        <f t="shared" si="3"/>
        <v>1.8518518518518517E-2</v>
      </c>
      <c r="S4" s="1">
        <f t="shared" ref="S4:S20" si="19">T3</f>
        <v>3.7037037037037035E-2</v>
      </c>
      <c r="T4" s="1">
        <f t="shared" ref="T4:T8" si="20">S4+R4</f>
        <v>5.5555555555555552E-2</v>
      </c>
      <c r="U4" s="1">
        <f t="shared" ca="1" si="4"/>
        <v>0.52020064134834909</v>
      </c>
      <c r="W4" s="7" t="str">
        <f t="shared" ca="1" si="5"/>
        <v>kiwi</v>
      </c>
      <c r="X4" s="7" t="str">
        <f t="shared" ca="1" si="6"/>
        <v>kiwi</v>
      </c>
      <c r="Z4" s="5" t="s">
        <v>283</v>
      </c>
      <c r="AA4" s="5" t="s">
        <v>284</v>
      </c>
      <c r="AB4" s="6">
        <v>10</v>
      </c>
      <c r="AC4" s="6">
        <v>1</v>
      </c>
      <c r="AD4" s="1">
        <f t="shared" si="7"/>
        <v>3.125E-2</v>
      </c>
      <c r="AE4" s="1">
        <f t="shared" ref="AE4:AE7" si="21">AF3</f>
        <v>6.25E-2</v>
      </c>
      <c r="AF4" s="1">
        <f t="shared" ref="AF4:AF7" si="22">AE4+AD4</f>
        <v>9.375E-2</v>
      </c>
      <c r="AG4" s="1">
        <f t="shared" ca="1" si="8"/>
        <v>0.2966754563382501</v>
      </c>
      <c r="AI4" s="7" t="str">
        <f t="shared" ca="1" si="9"/>
        <v>chicken avocado sandwich</v>
      </c>
      <c r="AJ4" s="7" t="str">
        <f t="shared" ca="1" si="15"/>
        <v>chicken breast, avocado, mayonnaise, lettuce, bread,</v>
      </c>
      <c r="AL4" s="5" t="s">
        <v>127</v>
      </c>
      <c r="AM4" s="5" t="s">
        <v>128</v>
      </c>
      <c r="AN4" s="6">
        <v>15</v>
      </c>
      <c r="AO4" s="6">
        <v>1</v>
      </c>
      <c r="AP4" s="1">
        <f t="shared" si="16"/>
        <v>1.8867924528301886E-2</v>
      </c>
      <c r="AQ4" s="1">
        <f t="shared" ref="AQ4:AQ48" si="23">AR3</f>
        <v>3.7735849056603772E-2</v>
      </c>
      <c r="AR4" s="1">
        <f t="shared" ref="AR4:AR48" si="24">AQ4+AP4</f>
        <v>5.6603773584905662E-2</v>
      </c>
      <c r="AS4" s="1">
        <f t="shared" ca="1" si="17"/>
        <v>0.11761506801557609</v>
      </c>
      <c r="AU4" s="7" t="str">
        <f t="shared" ca="1" si="10"/>
        <v>chicken quesadilla</v>
      </c>
      <c r="AV4" s="7" t="str">
        <f t="shared" ca="1" si="11"/>
        <v>chicken, tortilla, cheese, cream cheese</v>
      </c>
      <c r="BC4" s="4" t="s">
        <v>72</v>
      </c>
      <c r="BD4" s="7" t="str">
        <f t="shared" ref="BD4:BD9" ca="1" si="25">K3</f>
        <v>ham and egg breakfast taco</v>
      </c>
      <c r="BE4" s="7" t="str">
        <f t="shared" ref="BE4:BE9" ca="1" si="26">W3</f>
        <v>sardines</v>
      </c>
      <c r="BF4" s="7" t="str">
        <f t="shared" ref="BF4:BF9" ca="1" si="27">AI3</f>
        <v>turkey chili</v>
      </c>
      <c r="BG4" s="7" t="str">
        <f t="shared" ref="BG4:BG9" ca="1" si="28">W17</f>
        <v>prunes</v>
      </c>
      <c r="BH4" s="7" t="str">
        <f t="shared" ref="BH4:BH9" ca="1" si="29">AU3</f>
        <v>chicken w apple butter, white rice</v>
      </c>
      <c r="BN4" s="1" t="str">
        <f t="shared" ref="BN4:BN9" ca="1" si="30">BD4</f>
        <v>ham and egg breakfast taco</v>
      </c>
      <c r="BO4" s="1" t="str">
        <f t="shared" ref="BO4:BO9" ca="1" si="31">BE4</f>
        <v>sardines</v>
      </c>
      <c r="BP4" s="1" t="str">
        <f t="shared" ref="BP4:BP9" ca="1" si="32">BF4</f>
        <v>turkey chili</v>
      </c>
      <c r="BQ4" s="1" t="str">
        <f t="shared" ref="BQ4:BQ9" ca="1" si="33">BG4</f>
        <v>prunes</v>
      </c>
      <c r="BR4" s="1" t="str">
        <f t="shared" ref="BR4:BR9" ca="1" si="34">BH4</f>
        <v>chicken w apple butter, white rice</v>
      </c>
      <c r="BT4" s="1">
        <f t="shared" ref="BT4:BT16" ca="1" si="35">COUNTIF($BN$3:$BN$16,BN4)</f>
        <v>1</v>
      </c>
      <c r="BU4" s="1">
        <f t="shared" ref="BU4:BU16" ca="1" si="36">COUNTIF($BO$3:$BO$16,BO4)</f>
        <v>2</v>
      </c>
      <c r="BV4" s="1">
        <f t="shared" ref="BV4:BV16" ca="1" si="37">COUNTIF($BP$3:$BP$16,BP4)</f>
        <v>1</v>
      </c>
      <c r="BW4" s="1">
        <f t="shared" ref="BW4:BW16" ca="1" si="38">COUNTIF($BQ$3:$BQ$16,BQ4)</f>
        <v>1</v>
      </c>
      <c r="BX4" s="1">
        <f t="shared" ref="BX4:BX16" ca="1" si="39">COUNTIF($BR$3:$BR$16,BR4)</f>
        <v>1</v>
      </c>
      <c r="BZ4" s="1">
        <f ca="1">IF(BN4=BN3,1,0)</f>
        <v>0</v>
      </c>
      <c r="CA4" s="1">
        <f ca="1">IF(BP4=BP3,1,0)</f>
        <v>0</v>
      </c>
      <c r="CB4" s="1">
        <f ca="1">IF(BR4=BR3,1,0)</f>
        <v>0</v>
      </c>
      <c r="CD4" s="1">
        <f t="shared" ref="CD4:CD16" ca="1" si="40">IF(BO4=BQ4,1,0)</f>
        <v>0</v>
      </c>
      <c r="CF4" s="1">
        <f t="shared" ref="CF4:CF16" ca="1" si="41">IF(BN4="french toast",1,0)</f>
        <v>0</v>
      </c>
      <c r="CN4" s="29">
        <f>CN3*7</f>
        <v>943346250</v>
      </c>
      <c r="CO4" s="1" t="s">
        <v>345</v>
      </c>
    </row>
    <row r="5" spans="1:93">
      <c r="A5" s="1">
        <v>1</v>
      </c>
      <c r="B5" s="5" t="s">
        <v>227</v>
      </c>
      <c r="C5" s="5" t="s">
        <v>228</v>
      </c>
      <c r="D5" s="6">
        <v>8</v>
      </c>
      <c r="E5" s="6">
        <v>1</v>
      </c>
      <c r="F5" s="1">
        <f t="shared" si="0"/>
        <v>4.1666666666666664E-2</v>
      </c>
      <c r="G5" s="1">
        <f t="shared" si="12"/>
        <v>0.125</v>
      </c>
      <c r="H5" s="1">
        <f t="shared" si="13"/>
        <v>0.16666666666666666</v>
      </c>
      <c r="I5" s="1">
        <f t="shared" ca="1" si="1"/>
        <v>0.80846741085102458</v>
      </c>
      <c r="K5" s="7" t="str">
        <f t="shared" ca="1" si="2"/>
        <v>scrambled eggs</v>
      </c>
      <c r="L5" s="7" t="str">
        <f t="shared" ca="1" si="14"/>
        <v>eggs, cheese, salt/pepper</v>
      </c>
      <c r="N5" s="5" t="s">
        <v>219</v>
      </c>
      <c r="O5" s="5" t="s">
        <v>220</v>
      </c>
      <c r="P5" s="6">
        <v>1</v>
      </c>
      <c r="Q5" s="6">
        <v>1</v>
      </c>
      <c r="R5" s="1">
        <f t="shared" si="3"/>
        <v>1.8518518518518517E-2</v>
      </c>
      <c r="S5" s="1">
        <f t="shared" si="19"/>
        <v>5.5555555555555552E-2</v>
      </c>
      <c r="T5" s="1">
        <f t="shared" si="20"/>
        <v>7.407407407407407E-2</v>
      </c>
      <c r="U5" s="1">
        <f t="shared" ca="1" si="4"/>
        <v>0.30609514218511258</v>
      </c>
      <c r="W5" s="7" t="str">
        <f t="shared" ca="1" si="5"/>
        <v>cottage cheese</v>
      </c>
      <c r="X5" s="7" t="str">
        <f t="shared" ca="1" si="6"/>
        <v>cottage cheese</v>
      </c>
      <c r="Z5" s="5" t="s">
        <v>285</v>
      </c>
      <c r="AA5" s="5" t="s">
        <v>286</v>
      </c>
      <c r="AB5" s="6">
        <v>10</v>
      </c>
      <c r="AC5" s="6">
        <v>1</v>
      </c>
      <c r="AD5" s="1">
        <f t="shared" si="7"/>
        <v>3.125E-2</v>
      </c>
      <c r="AE5" s="1">
        <f t="shared" si="21"/>
        <v>9.375E-2</v>
      </c>
      <c r="AF5" s="1">
        <f t="shared" si="22"/>
        <v>0.125</v>
      </c>
      <c r="AG5" s="1">
        <f t="shared" ca="1" si="8"/>
        <v>0.11688387677418532</v>
      </c>
      <c r="AI5" s="7" t="str">
        <f t="shared" ca="1" si="9"/>
        <v>beef and swiss wrap</v>
      </c>
      <c r="AJ5" s="7" t="str">
        <f t="shared" ca="1" si="15"/>
        <v>wrap, cheese slices, roast beef slices, spinach</v>
      </c>
      <c r="AL5" s="5" t="s">
        <v>25</v>
      </c>
      <c r="AM5" s="5" t="s">
        <v>150</v>
      </c>
      <c r="AN5" s="6">
        <v>150</v>
      </c>
      <c r="AO5" s="6">
        <v>1</v>
      </c>
      <c r="AP5" s="1">
        <f t="shared" si="16"/>
        <v>1.8867924528301886E-2</v>
      </c>
      <c r="AQ5" s="1">
        <f t="shared" si="23"/>
        <v>5.6603773584905662E-2</v>
      </c>
      <c r="AR5" s="1">
        <f t="shared" si="24"/>
        <v>7.5471698113207544E-2</v>
      </c>
      <c r="AS5" s="1">
        <f t="shared" ca="1" si="17"/>
        <v>0.38009969429552104</v>
      </c>
      <c r="AU5" s="7" t="str">
        <f t="shared" ca="1" si="10"/>
        <v>grilled steak</v>
      </c>
      <c r="AV5" s="7" t="str">
        <f t="shared" ca="1" si="11"/>
        <v>steak, butter</v>
      </c>
      <c r="BA5" s="13"/>
      <c r="BC5" s="4" t="s">
        <v>73</v>
      </c>
      <c r="BD5" s="7" t="str">
        <f t="shared" ca="1" si="25"/>
        <v>cottage cheese w honey</v>
      </c>
      <c r="BE5" s="7" t="str">
        <f t="shared" ca="1" si="26"/>
        <v>kiwi</v>
      </c>
      <c r="BF5" s="7" t="str">
        <f t="shared" ca="1" si="27"/>
        <v>chicken avocado sandwich</v>
      </c>
      <c r="BG5" s="7" t="str">
        <f t="shared" ca="1" si="28"/>
        <v>Fig Newtons</v>
      </c>
      <c r="BH5" s="7" t="str">
        <f t="shared" ca="1" si="29"/>
        <v>chicken quesadilla</v>
      </c>
      <c r="BN5" s="1" t="str">
        <f t="shared" ca="1" si="30"/>
        <v>cottage cheese w honey</v>
      </c>
      <c r="BO5" s="1" t="str">
        <f t="shared" ca="1" si="31"/>
        <v>kiwi</v>
      </c>
      <c r="BP5" s="1" t="str">
        <f t="shared" ca="1" si="32"/>
        <v>chicken avocado sandwich</v>
      </c>
      <c r="BQ5" s="1" t="str">
        <f t="shared" ca="1" si="33"/>
        <v>Fig Newtons</v>
      </c>
      <c r="BR5" s="1" t="str">
        <f t="shared" ca="1" si="34"/>
        <v>chicken quesadilla</v>
      </c>
      <c r="BT5" s="1">
        <f t="shared" ca="1" si="35"/>
        <v>1</v>
      </c>
      <c r="BU5" s="1">
        <f t="shared" ca="1" si="36"/>
        <v>1</v>
      </c>
      <c r="BV5" s="1">
        <f t="shared" ca="1" si="37"/>
        <v>3</v>
      </c>
      <c r="BW5" s="1">
        <f t="shared" ca="1" si="38"/>
        <v>1</v>
      </c>
      <c r="BX5" s="1">
        <f t="shared" ca="1" si="39"/>
        <v>1</v>
      </c>
      <c r="BZ5" s="1">
        <f t="shared" ref="BZ5:BZ16" ca="1" si="42">IF(BN5=BN4,1,0)</f>
        <v>0</v>
      </c>
      <c r="CA5" s="1">
        <f t="shared" ref="CA5:CA16" ca="1" si="43">IF(BP5=BP4,1,0)</f>
        <v>0</v>
      </c>
      <c r="CB5" s="1">
        <f t="shared" ref="CB5:CB16" ca="1" si="44">IF(BR5=BR4,1,0)</f>
        <v>0</v>
      </c>
      <c r="CD5" s="1">
        <f t="shared" ca="1" si="40"/>
        <v>0</v>
      </c>
      <c r="CF5" s="1">
        <f t="shared" ca="1" si="41"/>
        <v>0</v>
      </c>
      <c r="CN5" s="29">
        <f>CN3*14</f>
        <v>1886692500</v>
      </c>
      <c r="CO5" s="1" t="s">
        <v>346</v>
      </c>
    </row>
    <row r="6" spans="1:93">
      <c r="A6" s="1">
        <v>1</v>
      </c>
      <c r="B6" s="5" t="s">
        <v>231</v>
      </c>
      <c r="C6" s="5" t="s">
        <v>232</v>
      </c>
      <c r="D6" s="6">
        <v>3</v>
      </c>
      <c r="E6" s="6">
        <v>1</v>
      </c>
      <c r="F6" s="1">
        <f t="shared" si="0"/>
        <v>4.1666666666666664E-2</v>
      </c>
      <c r="G6" s="1">
        <f t="shared" si="12"/>
        <v>0.16666666666666666</v>
      </c>
      <c r="H6" s="1">
        <f t="shared" ref="H6:H7" si="45">G6+F6</f>
        <v>0.20833333333333331</v>
      </c>
      <c r="I6" s="1">
        <f t="shared" ca="1" si="1"/>
        <v>0.29725989437794387</v>
      </c>
      <c r="K6" s="7" t="str">
        <f t="shared" ca="1" si="2"/>
        <v>croissant</v>
      </c>
      <c r="L6" s="7" t="str">
        <f t="shared" ca="1" si="14"/>
        <v>croissant, butter</v>
      </c>
      <c r="N6" s="5" t="s">
        <v>240</v>
      </c>
      <c r="O6" s="5" t="s">
        <v>240</v>
      </c>
      <c r="P6" s="6">
        <v>1</v>
      </c>
      <c r="Q6" s="6">
        <v>1</v>
      </c>
      <c r="R6" s="1">
        <f t="shared" si="3"/>
        <v>1.8518518518518517E-2</v>
      </c>
      <c r="S6" s="1">
        <f t="shared" si="19"/>
        <v>7.407407407407407E-2</v>
      </c>
      <c r="T6" s="1">
        <f t="shared" si="20"/>
        <v>9.2592592592592587E-2</v>
      </c>
      <c r="U6" s="1">
        <f t="shared" ca="1" si="4"/>
        <v>0.56762193964242624</v>
      </c>
      <c r="W6" s="7" t="str">
        <f t="shared" ca="1" si="5"/>
        <v>macadamia nuts</v>
      </c>
      <c r="X6" s="7" t="str">
        <f t="shared" ca="1" si="6"/>
        <v>macadamia nuts</v>
      </c>
      <c r="Z6" s="5" t="s">
        <v>287</v>
      </c>
      <c r="AA6" s="5" t="s">
        <v>288</v>
      </c>
      <c r="AB6" s="6">
        <v>15</v>
      </c>
      <c r="AC6" s="6">
        <v>1</v>
      </c>
      <c r="AD6" s="1">
        <f t="shared" si="7"/>
        <v>3.125E-2</v>
      </c>
      <c r="AE6" s="1">
        <f t="shared" si="21"/>
        <v>0.125</v>
      </c>
      <c r="AF6" s="1">
        <f t="shared" si="22"/>
        <v>0.15625</v>
      </c>
      <c r="AG6" s="1">
        <f t="shared" ca="1" si="8"/>
        <v>0.99083424392553021</v>
      </c>
      <c r="AI6" s="7" t="str">
        <f t="shared" ca="1" si="9"/>
        <v>updated peanut butter sandwich</v>
      </c>
      <c r="AJ6" s="7" t="str">
        <f t="shared" ca="1" si="15"/>
        <v>bread, peanut butter, applesauce</v>
      </c>
      <c r="AL6" s="5" t="s">
        <v>11</v>
      </c>
      <c r="AM6" s="5" t="s">
        <v>151</v>
      </c>
      <c r="AN6" s="6">
        <v>25</v>
      </c>
      <c r="AO6" s="6">
        <v>1</v>
      </c>
      <c r="AP6" s="1">
        <f t="shared" si="16"/>
        <v>1.8867924528301886E-2</v>
      </c>
      <c r="AQ6" s="1">
        <f t="shared" si="23"/>
        <v>7.5471698113207544E-2</v>
      </c>
      <c r="AR6" s="1">
        <f t="shared" si="24"/>
        <v>9.4339622641509427E-2</v>
      </c>
      <c r="AS6" s="1">
        <f t="shared" ca="1" si="17"/>
        <v>0.57408003990675116</v>
      </c>
      <c r="AU6" s="7" t="str">
        <f t="shared" ca="1" si="10"/>
        <v>lasagna w beef</v>
      </c>
      <c r="AV6" s="7" t="str">
        <f t="shared" ca="1" si="11"/>
        <v>lasagna, ground beef, tomato sauce</v>
      </c>
      <c r="BC6" s="4" t="s">
        <v>74</v>
      </c>
      <c r="BD6" s="7" t="str">
        <f t="shared" ca="1" si="25"/>
        <v>scrambled eggs</v>
      </c>
      <c r="BE6" s="7" t="str">
        <f t="shared" ca="1" si="26"/>
        <v>cottage cheese</v>
      </c>
      <c r="BF6" s="7" t="str">
        <f t="shared" ca="1" si="27"/>
        <v>beef and swiss wrap</v>
      </c>
      <c r="BG6" s="7" t="str">
        <f t="shared" ca="1" si="28"/>
        <v>sardines</v>
      </c>
      <c r="BH6" s="7" t="str">
        <f t="shared" ca="1" si="29"/>
        <v>grilled steak</v>
      </c>
      <c r="BN6" s="1" t="str">
        <f t="shared" ca="1" si="30"/>
        <v>scrambled eggs</v>
      </c>
      <c r="BO6" s="1" t="str">
        <f t="shared" ca="1" si="31"/>
        <v>cottage cheese</v>
      </c>
      <c r="BP6" s="1" t="str">
        <f t="shared" ca="1" si="32"/>
        <v>beef and swiss wrap</v>
      </c>
      <c r="BQ6" s="1" t="str">
        <f t="shared" ca="1" si="33"/>
        <v>sardines</v>
      </c>
      <c r="BR6" s="1" t="str">
        <f t="shared" ca="1" si="34"/>
        <v>grilled steak</v>
      </c>
      <c r="BT6" s="1">
        <f t="shared" ca="1" si="35"/>
        <v>1</v>
      </c>
      <c r="BU6" s="1">
        <f t="shared" ca="1" si="36"/>
        <v>2</v>
      </c>
      <c r="BV6" s="1">
        <f t="shared" ca="1" si="37"/>
        <v>1</v>
      </c>
      <c r="BW6" s="1">
        <f t="shared" ca="1" si="38"/>
        <v>2</v>
      </c>
      <c r="BX6" s="1">
        <f t="shared" ca="1" si="39"/>
        <v>1</v>
      </c>
      <c r="BZ6" s="1">
        <f t="shared" ca="1" si="42"/>
        <v>0</v>
      </c>
      <c r="CA6" s="1">
        <f t="shared" ca="1" si="43"/>
        <v>0</v>
      </c>
      <c r="CB6" s="1">
        <f t="shared" ca="1" si="44"/>
        <v>0</v>
      </c>
      <c r="CD6" s="1">
        <f t="shared" ca="1" si="40"/>
        <v>0</v>
      </c>
      <c r="CF6" s="1">
        <f t="shared" ca="1" si="41"/>
        <v>0</v>
      </c>
    </row>
    <row r="7" spans="1:93">
      <c r="A7" s="1">
        <v>1</v>
      </c>
      <c r="B7" s="5" t="s">
        <v>143</v>
      </c>
      <c r="C7" s="5" t="s">
        <v>144</v>
      </c>
      <c r="D7" s="6">
        <v>2</v>
      </c>
      <c r="E7" s="6">
        <v>1</v>
      </c>
      <c r="F7" s="1">
        <f t="shared" si="0"/>
        <v>4.1666666666666664E-2</v>
      </c>
      <c r="G7" s="1">
        <f t="shared" si="12"/>
        <v>0.20833333333333331</v>
      </c>
      <c r="H7" s="1">
        <f t="shared" si="45"/>
        <v>0.24999999999999997</v>
      </c>
      <c r="I7" s="1">
        <f t="shared" ca="1" si="1"/>
        <v>1.975978853559246E-2</v>
      </c>
      <c r="K7" s="7" t="str">
        <f t="shared" ca="1" si="2"/>
        <v>bagel w smoked salmon</v>
      </c>
      <c r="L7" s="7" t="str">
        <f t="shared" ca="1" si="14"/>
        <v>bagel, smoked salmon, cream cheese, onion</v>
      </c>
      <c r="N7" s="5" t="s">
        <v>99</v>
      </c>
      <c r="O7" s="5" t="s">
        <v>99</v>
      </c>
      <c r="P7" s="6">
        <v>1</v>
      </c>
      <c r="Q7" s="6">
        <v>1</v>
      </c>
      <c r="R7" s="1">
        <f t="shared" si="3"/>
        <v>1.8518518518518517E-2</v>
      </c>
      <c r="S7" s="1">
        <f t="shared" si="19"/>
        <v>9.2592592592592587E-2</v>
      </c>
      <c r="T7" s="1">
        <f t="shared" si="20"/>
        <v>0.1111111111111111</v>
      </c>
      <c r="U7" s="1">
        <f t="shared" ca="1" si="4"/>
        <v>7.1830241821320584E-2</v>
      </c>
      <c r="W7" s="7" t="str">
        <f t="shared" ca="1" si="5"/>
        <v>Babybel cheese</v>
      </c>
      <c r="X7" s="7" t="str">
        <f t="shared" ca="1" si="6"/>
        <v>Babybel cheeses</v>
      </c>
      <c r="Z7" s="5" t="s">
        <v>289</v>
      </c>
      <c r="AA7" s="5" t="s">
        <v>290</v>
      </c>
      <c r="AB7" s="6">
        <v>40</v>
      </c>
      <c r="AC7" s="6">
        <v>1</v>
      </c>
      <c r="AD7" s="1">
        <f t="shared" si="7"/>
        <v>3.125E-2</v>
      </c>
      <c r="AE7" s="1">
        <f t="shared" si="21"/>
        <v>0.15625</v>
      </c>
      <c r="AF7" s="1">
        <f t="shared" si="22"/>
        <v>0.1875</v>
      </c>
      <c r="AG7" s="1">
        <f t="shared" ca="1" si="8"/>
        <v>0.33116448597005643</v>
      </c>
      <c r="AI7" s="7" t="str">
        <f t="shared" ca="1" si="9"/>
        <v>chicken noodle soup</v>
      </c>
      <c r="AJ7" s="7" t="str">
        <f t="shared" ca="1" si="15"/>
        <v>chicken noodle soup</v>
      </c>
      <c r="AL7" s="5" t="s">
        <v>34</v>
      </c>
      <c r="AM7" s="5" t="s">
        <v>56</v>
      </c>
      <c r="AN7" s="6">
        <v>25</v>
      </c>
      <c r="AO7" s="6">
        <v>1</v>
      </c>
      <c r="AP7" s="1">
        <f t="shared" si="16"/>
        <v>1.8867924528301886E-2</v>
      </c>
      <c r="AQ7" s="1">
        <f t="shared" si="23"/>
        <v>9.4339622641509427E-2</v>
      </c>
      <c r="AR7" s="1">
        <f t="shared" si="24"/>
        <v>0.11320754716981131</v>
      </c>
      <c r="AS7" s="1">
        <f t="shared" ca="1" si="17"/>
        <v>0.58881676830165119</v>
      </c>
      <c r="AU7" s="7" t="str">
        <f t="shared" ca="1" si="10"/>
        <v>mac n cheese w spicy queso</v>
      </c>
      <c r="AV7" s="7" t="str">
        <f t="shared" ca="1" si="11"/>
        <v>macaroni, cheese, milk, butter, can of queso salsa</v>
      </c>
      <c r="BC7" s="4" t="s">
        <v>75</v>
      </c>
      <c r="BD7" s="7" t="str">
        <f t="shared" ca="1" si="25"/>
        <v>croissant</v>
      </c>
      <c r="BE7" s="7" t="str">
        <f t="shared" ca="1" si="26"/>
        <v>macadamia nuts</v>
      </c>
      <c r="BF7" s="7" t="str">
        <f t="shared" ca="1" si="27"/>
        <v>updated peanut butter sandwich</v>
      </c>
      <c r="BG7" s="7" t="str">
        <f t="shared" ca="1" si="28"/>
        <v>sardines</v>
      </c>
      <c r="BH7" s="7" t="str">
        <f t="shared" ca="1" si="29"/>
        <v>lasagna w beef</v>
      </c>
      <c r="BN7" s="1" t="str">
        <f t="shared" ca="1" si="30"/>
        <v>croissant</v>
      </c>
      <c r="BO7" s="1" t="str">
        <f t="shared" ca="1" si="31"/>
        <v>macadamia nuts</v>
      </c>
      <c r="BP7" s="1" t="str">
        <f t="shared" ca="1" si="32"/>
        <v>updated peanut butter sandwich</v>
      </c>
      <c r="BQ7" s="1" t="str">
        <f t="shared" ca="1" si="33"/>
        <v>sardines</v>
      </c>
      <c r="BR7" s="1" t="str">
        <f t="shared" ca="1" si="34"/>
        <v>lasagna w beef</v>
      </c>
      <c r="BT7" s="1">
        <f t="shared" ca="1" si="35"/>
        <v>1</v>
      </c>
      <c r="BU7" s="1">
        <f t="shared" ca="1" si="36"/>
        <v>1</v>
      </c>
      <c r="BV7" s="1">
        <f t="shared" ca="1" si="37"/>
        <v>1</v>
      </c>
      <c r="BW7" s="1">
        <f t="shared" ca="1" si="38"/>
        <v>2</v>
      </c>
      <c r="BX7" s="1">
        <f t="shared" ca="1" si="39"/>
        <v>1</v>
      </c>
      <c r="BZ7" s="1">
        <f t="shared" ca="1" si="42"/>
        <v>0</v>
      </c>
      <c r="CA7" s="1">
        <f t="shared" ca="1" si="43"/>
        <v>0</v>
      </c>
      <c r="CB7" s="1">
        <f t="shared" ca="1" si="44"/>
        <v>0</v>
      </c>
      <c r="CD7" s="1">
        <f t="shared" ca="1" si="40"/>
        <v>0</v>
      </c>
      <c r="CF7" s="1">
        <f t="shared" ca="1" si="41"/>
        <v>0</v>
      </c>
    </row>
    <row r="8" spans="1:93">
      <c r="A8" s="1">
        <v>1</v>
      </c>
      <c r="B8" s="5" t="s">
        <v>233</v>
      </c>
      <c r="C8" s="5" t="s">
        <v>233</v>
      </c>
      <c r="D8" s="6">
        <v>5</v>
      </c>
      <c r="E8" s="6">
        <v>1</v>
      </c>
      <c r="F8" s="1">
        <f t="shared" si="0"/>
        <v>4.1666666666666664E-2</v>
      </c>
      <c r="G8" s="1">
        <f t="shared" si="12"/>
        <v>0.24999999999999997</v>
      </c>
      <c r="H8" s="1">
        <f t="shared" ref="H8:H11" si="46">G8+F8</f>
        <v>0.29166666666666663</v>
      </c>
      <c r="I8" s="1">
        <f t="shared" ca="1" si="1"/>
        <v>0.91688556976001312</v>
      </c>
      <c r="K8" s="7" t="str">
        <f t="shared" ca="1" si="2"/>
        <v>yogurt</v>
      </c>
      <c r="L8" s="7" t="str">
        <f t="shared" ca="1" si="14"/>
        <v>yogurt</v>
      </c>
      <c r="N8" s="5" t="s">
        <v>241</v>
      </c>
      <c r="O8" s="5" t="s">
        <v>242</v>
      </c>
      <c r="P8" s="6">
        <v>3</v>
      </c>
      <c r="Q8" s="6">
        <v>1</v>
      </c>
      <c r="R8" s="1">
        <f t="shared" si="3"/>
        <v>1.8518518518518517E-2</v>
      </c>
      <c r="S8" s="1">
        <f t="shared" si="19"/>
        <v>0.1111111111111111</v>
      </c>
      <c r="T8" s="1">
        <f t="shared" si="20"/>
        <v>0.12962962962962962</v>
      </c>
      <c r="U8" s="1">
        <f t="shared" ca="1" si="4"/>
        <v>2.4049641635835783E-2</v>
      </c>
      <c r="W8" s="7" t="str">
        <f t="shared" ca="1" si="5"/>
        <v>ants on a log</v>
      </c>
      <c r="X8" s="7" t="str">
        <f t="shared" ca="1" si="6"/>
        <v>celery, peanut butter, raisins</v>
      </c>
      <c r="Z8" s="5" t="s">
        <v>291</v>
      </c>
      <c r="AA8" s="5" t="s">
        <v>292</v>
      </c>
      <c r="AB8" s="6">
        <v>10</v>
      </c>
      <c r="AC8" s="6">
        <v>1</v>
      </c>
      <c r="AD8" s="1">
        <f t="shared" si="7"/>
        <v>3.125E-2</v>
      </c>
      <c r="AE8" s="1">
        <f t="shared" ref="AE8:AE33" si="47">AF7</f>
        <v>0.1875</v>
      </c>
      <c r="AF8" s="1">
        <f t="shared" ref="AF8:AF33" si="48">AE8+AD8</f>
        <v>0.21875</v>
      </c>
      <c r="AG8" s="1">
        <f t="shared" ca="1" si="8"/>
        <v>0.57061704830841808</v>
      </c>
      <c r="AI8" s="7" t="str">
        <f t="shared" ca="1" si="9"/>
        <v>hamburger</v>
      </c>
      <c r="AJ8" s="7" t="str">
        <f t="shared" ca="1" si="15"/>
        <v>hamburger, buns, ketchup, mustard</v>
      </c>
      <c r="AL8" s="5" t="s">
        <v>24</v>
      </c>
      <c r="AM8" s="5" t="s">
        <v>152</v>
      </c>
      <c r="AN8" s="6">
        <v>45</v>
      </c>
      <c r="AO8" s="6">
        <v>1</v>
      </c>
      <c r="AP8" s="1">
        <f t="shared" si="16"/>
        <v>1.8867924528301886E-2</v>
      </c>
      <c r="AQ8" s="1">
        <f t="shared" si="23"/>
        <v>0.11320754716981131</v>
      </c>
      <c r="AR8" s="1">
        <f t="shared" si="24"/>
        <v>0.13207547169811321</v>
      </c>
      <c r="AS8" s="1">
        <f t="shared" ca="1" si="17"/>
        <v>0.8933841469004058</v>
      </c>
      <c r="AU8" s="7" t="str">
        <f t="shared" ca="1" si="10"/>
        <v>stuffed shells</v>
      </c>
      <c r="AV8" s="7" t="str">
        <f t="shared" ca="1" si="11"/>
        <v>large pasta shells, ricotta cheese, additional cheese, tomato sauce</v>
      </c>
      <c r="BC8" s="4" t="s">
        <v>76</v>
      </c>
      <c r="BD8" s="7" t="str">
        <f t="shared" ca="1" si="25"/>
        <v>bagel w smoked salmon</v>
      </c>
      <c r="BE8" s="7" t="str">
        <f t="shared" ca="1" si="26"/>
        <v>Babybel cheese</v>
      </c>
      <c r="BF8" s="7" t="str">
        <f t="shared" ca="1" si="27"/>
        <v>chicken noodle soup</v>
      </c>
      <c r="BG8" s="7" t="str">
        <f t="shared" ca="1" si="28"/>
        <v>Wheat Thins</v>
      </c>
      <c r="BH8" s="7" t="str">
        <f t="shared" ca="1" si="29"/>
        <v>mac n cheese w spicy queso</v>
      </c>
      <c r="BN8" s="1" t="str">
        <f t="shared" ca="1" si="30"/>
        <v>bagel w smoked salmon</v>
      </c>
      <c r="BO8" s="1" t="str">
        <f t="shared" ca="1" si="31"/>
        <v>Babybel cheese</v>
      </c>
      <c r="BP8" s="1" t="str">
        <f t="shared" ca="1" si="32"/>
        <v>chicken noodle soup</v>
      </c>
      <c r="BQ8" s="1" t="str">
        <f t="shared" ca="1" si="33"/>
        <v>Wheat Thins</v>
      </c>
      <c r="BR8" s="1" t="str">
        <f t="shared" ca="1" si="34"/>
        <v>mac n cheese w spicy queso</v>
      </c>
      <c r="BT8" s="1">
        <f t="shared" ca="1" si="35"/>
        <v>2</v>
      </c>
      <c r="BU8" s="1">
        <f t="shared" ca="1" si="36"/>
        <v>1</v>
      </c>
      <c r="BV8" s="1">
        <f t="shared" ca="1" si="37"/>
        <v>1</v>
      </c>
      <c r="BW8" s="1">
        <f t="shared" ca="1" si="38"/>
        <v>1</v>
      </c>
      <c r="BX8" s="1">
        <f t="shared" ca="1" si="39"/>
        <v>1</v>
      </c>
      <c r="BZ8" s="1">
        <f t="shared" ca="1" si="42"/>
        <v>0</v>
      </c>
      <c r="CA8" s="1">
        <f t="shared" ca="1" si="43"/>
        <v>0</v>
      </c>
      <c r="CB8" s="1">
        <f t="shared" ca="1" si="44"/>
        <v>0</v>
      </c>
      <c r="CD8" s="1">
        <f t="shared" ca="1" si="40"/>
        <v>0</v>
      </c>
      <c r="CF8" s="1">
        <f t="shared" ca="1" si="41"/>
        <v>0</v>
      </c>
    </row>
    <row r="9" spans="1:93" ht="15.75" thickBot="1">
      <c r="A9" s="1">
        <v>1</v>
      </c>
      <c r="B9" s="5" t="s">
        <v>113</v>
      </c>
      <c r="C9" s="5" t="s">
        <v>114</v>
      </c>
      <c r="D9" s="6">
        <v>2</v>
      </c>
      <c r="E9" s="6">
        <v>1</v>
      </c>
      <c r="F9" s="1">
        <f t="shared" si="0"/>
        <v>4.1666666666666664E-2</v>
      </c>
      <c r="G9" s="1">
        <f t="shared" si="12"/>
        <v>0.29166666666666663</v>
      </c>
      <c r="H9" s="1">
        <f t="shared" si="46"/>
        <v>0.33333333333333331</v>
      </c>
      <c r="I9" s="1">
        <f t="shared" ca="1" si="1"/>
        <v>0.34331436707359342</v>
      </c>
      <c r="K9" s="7" t="str">
        <f t="shared" ca="1" si="2"/>
        <v>english muffin</v>
      </c>
      <c r="L9" s="7" t="str">
        <f t="shared" ca="1" si="14"/>
        <v>english muffin, butter, jam</v>
      </c>
      <c r="N9" s="5" t="s">
        <v>209</v>
      </c>
      <c r="O9" s="5" t="s">
        <v>210</v>
      </c>
      <c r="P9" s="6">
        <v>1</v>
      </c>
      <c r="Q9" s="6">
        <v>1</v>
      </c>
      <c r="R9" s="1">
        <f t="shared" si="3"/>
        <v>1.8518518518518517E-2</v>
      </c>
      <c r="S9" s="1">
        <f t="shared" si="19"/>
        <v>0.12962962962962962</v>
      </c>
      <c r="T9" s="1">
        <f t="shared" ref="T9:T20" si="49">S9+R9</f>
        <v>0.14814814814814814</v>
      </c>
      <c r="U9" s="1">
        <f t="shared" ca="1" si="4"/>
        <v>0.30922843400108935</v>
      </c>
      <c r="W9" s="7" t="str">
        <f t="shared" ca="1" si="5"/>
        <v>cottage cheese</v>
      </c>
      <c r="X9" s="7" t="str">
        <f t="shared" ca="1" si="6"/>
        <v>cottage cheese</v>
      </c>
      <c r="Z9" s="5" t="s">
        <v>293</v>
      </c>
      <c r="AA9" s="5" t="s">
        <v>294</v>
      </c>
      <c r="AB9" s="6">
        <v>45</v>
      </c>
      <c r="AC9" s="6">
        <v>1</v>
      </c>
      <c r="AD9" s="1">
        <f t="shared" si="7"/>
        <v>3.125E-2</v>
      </c>
      <c r="AE9" s="1">
        <f t="shared" si="47"/>
        <v>0.21875</v>
      </c>
      <c r="AF9" s="1">
        <f t="shared" si="48"/>
        <v>0.25</v>
      </c>
      <c r="AG9" s="1">
        <f t="shared" ca="1" si="8"/>
        <v>0.1608345875820576</v>
      </c>
      <c r="AI9" s="7" t="str">
        <f t="shared" ca="1" si="9"/>
        <v>black bean soup</v>
      </c>
      <c r="AJ9" s="7" t="str">
        <f t="shared" ca="1" si="15"/>
        <v>canned beans, onion, garlic, chicken broth, chili powder</v>
      </c>
      <c r="AL9" s="5" t="s">
        <v>13</v>
      </c>
      <c r="AM9" s="5" t="s">
        <v>153</v>
      </c>
      <c r="AN9" s="6">
        <v>70</v>
      </c>
      <c r="AO9" s="6">
        <v>1</v>
      </c>
      <c r="AP9" s="1">
        <f t="shared" si="16"/>
        <v>1.8867924528301886E-2</v>
      </c>
      <c r="AQ9" s="1">
        <f t="shared" si="23"/>
        <v>0.13207547169811321</v>
      </c>
      <c r="AR9" s="1">
        <f t="shared" si="24"/>
        <v>0.15094339622641509</v>
      </c>
      <c r="AS9" s="1">
        <f t="shared" ca="1" si="17"/>
        <v>0.40783115625543953</v>
      </c>
      <c r="AU9" s="7" t="str">
        <f t="shared" ca="1" si="10"/>
        <v>grilled steak w mashed potatoes</v>
      </c>
      <c r="AV9" s="7" t="str">
        <f t="shared" ca="1" si="11"/>
        <v>steak, mashed potato</v>
      </c>
      <c r="BC9" s="4" t="s">
        <v>77</v>
      </c>
      <c r="BD9" s="7" t="str">
        <f t="shared" ca="1" si="25"/>
        <v>yogurt</v>
      </c>
      <c r="BE9" s="7" t="str">
        <f t="shared" ca="1" si="26"/>
        <v>ants on a log</v>
      </c>
      <c r="BF9" s="7" t="str">
        <f t="shared" ca="1" si="27"/>
        <v>hamburger</v>
      </c>
      <c r="BG9" s="7" t="str">
        <f t="shared" ca="1" si="28"/>
        <v>celery w peanut butter</v>
      </c>
      <c r="BH9" s="7" t="str">
        <f t="shared" ca="1" si="29"/>
        <v>stuffed shells</v>
      </c>
      <c r="BN9" s="15" t="str">
        <f t="shared" ca="1" si="30"/>
        <v>yogurt</v>
      </c>
      <c r="BO9" s="15" t="str">
        <f t="shared" ca="1" si="31"/>
        <v>ants on a log</v>
      </c>
      <c r="BP9" s="15" t="str">
        <f t="shared" ca="1" si="32"/>
        <v>hamburger</v>
      </c>
      <c r="BQ9" s="15" t="str">
        <f t="shared" ca="1" si="33"/>
        <v>celery w peanut butter</v>
      </c>
      <c r="BR9" s="15" t="str">
        <f t="shared" ca="1" si="34"/>
        <v>stuffed shells</v>
      </c>
      <c r="BS9" s="15"/>
      <c r="BT9" s="15">
        <f t="shared" ca="1" si="35"/>
        <v>2</v>
      </c>
      <c r="BU9" s="15">
        <f t="shared" ca="1" si="36"/>
        <v>1</v>
      </c>
      <c r="BV9" s="15">
        <f t="shared" ca="1" si="37"/>
        <v>1</v>
      </c>
      <c r="BW9" s="15">
        <f t="shared" ca="1" si="38"/>
        <v>1</v>
      </c>
      <c r="BX9" s="15">
        <f t="shared" ca="1" si="39"/>
        <v>1</v>
      </c>
      <c r="BZ9" s="1">
        <f t="shared" ca="1" si="42"/>
        <v>0</v>
      </c>
      <c r="CA9" s="1">
        <f t="shared" ca="1" si="43"/>
        <v>0</v>
      </c>
      <c r="CB9" s="1">
        <f t="shared" ca="1" si="44"/>
        <v>0</v>
      </c>
      <c r="CD9" s="1">
        <f t="shared" ca="1" si="40"/>
        <v>0</v>
      </c>
      <c r="CF9" s="1">
        <f t="shared" ca="1" si="41"/>
        <v>0</v>
      </c>
    </row>
    <row r="10" spans="1:93">
      <c r="A10" s="1">
        <v>1</v>
      </c>
      <c r="B10" s="5" t="s">
        <v>89</v>
      </c>
      <c r="C10" s="5" t="s">
        <v>90</v>
      </c>
      <c r="D10" s="6">
        <v>3</v>
      </c>
      <c r="E10" s="6">
        <v>1</v>
      </c>
      <c r="F10" s="1">
        <f t="shared" si="0"/>
        <v>4.1666666666666664E-2</v>
      </c>
      <c r="G10" s="1">
        <f t="shared" si="12"/>
        <v>0.33333333333333331</v>
      </c>
      <c r="H10" s="1">
        <f t="shared" si="46"/>
        <v>0.375</v>
      </c>
      <c r="I10" s="1">
        <f t="shared" ca="1" si="1"/>
        <v>0.18894139858866232</v>
      </c>
      <c r="K10" s="7" t="str">
        <f t="shared" ca="1" si="2"/>
        <v>cinnamon raisin bread</v>
      </c>
      <c r="L10" s="7" t="str">
        <f t="shared" ca="1" si="14"/>
        <v>bread, raisins, cinnamon, apple butter</v>
      </c>
      <c r="N10" s="5" t="s">
        <v>243</v>
      </c>
      <c r="O10" s="5" t="s">
        <v>244</v>
      </c>
      <c r="P10" s="6">
        <v>2</v>
      </c>
      <c r="Q10" s="6">
        <v>1</v>
      </c>
      <c r="R10" s="1">
        <f t="shared" si="3"/>
        <v>1.8518518518518517E-2</v>
      </c>
      <c r="S10" s="1">
        <f t="shared" si="19"/>
        <v>0.14814814814814814</v>
      </c>
      <c r="T10" s="1">
        <f t="shared" si="49"/>
        <v>0.16666666666666666</v>
      </c>
      <c r="U10" s="1">
        <f t="shared" ca="1" si="4"/>
        <v>0.72481584480252104</v>
      </c>
      <c r="W10" s="7" t="str">
        <f t="shared" ca="1" si="5"/>
        <v>popcorn</v>
      </c>
      <c r="X10" s="7" t="str">
        <f t="shared" ca="1" si="6"/>
        <v>popcorn, butter, salt</v>
      </c>
      <c r="Z10" s="5" t="s">
        <v>206</v>
      </c>
      <c r="AA10" s="5" t="s">
        <v>208</v>
      </c>
      <c r="AB10" s="6">
        <v>10</v>
      </c>
      <c r="AC10" s="6">
        <v>1</v>
      </c>
      <c r="AD10" s="1">
        <f t="shared" si="7"/>
        <v>3.125E-2</v>
      </c>
      <c r="AE10" s="1">
        <f t="shared" si="47"/>
        <v>0.25</v>
      </c>
      <c r="AF10" s="1">
        <f t="shared" si="48"/>
        <v>0.28125</v>
      </c>
      <c r="AG10" s="1">
        <f t="shared" ca="1" si="8"/>
        <v>9.1351562776940121E-2</v>
      </c>
      <c r="AI10" s="7" t="str">
        <f t="shared" ca="1" si="9"/>
        <v>baked potato</v>
      </c>
      <c r="AJ10" s="7" t="str">
        <f t="shared" ca="1" si="15"/>
        <v>potato, cheese, sour cream, chives, bacon</v>
      </c>
      <c r="AL10" s="5" t="s">
        <v>14</v>
      </c>
      <c r="AM10" s="5" t="s">
        <v>154</v>
      </c>
      <c r="AN10" s="6">
        <v>70</v>
      </c>
      <c r="AO10" s="6">
        <v>1</v>
      </c>
      <c r="AP10" s="1">
        <f t="shared" si="16"/>
        <v>1.8867924528301886E-2</v>
      </c>
      <c r="AQ10" s="1">
        <f t="shared" si="23"/>
        <v>0.15094339622641509</v>
      </c>
      <c r="AR10" s="1">
        <f t="shared" si="24"/>
        <v>0.16981132075471697</v>
      </c>
      <c r="AS10" s="1">
        <f t="shared" ca="1" si="17"/>
        <v>0.77575408716500438</v>
      </c>
      <c r="AU10" s="7" t="str">
        <f t="shared" ca="1" si="10"/>
        <v>rotissere chicken, from grocery store</v>
      </c>
      <c r="AV10" s="7" t="str">
        <f t="shared" ca="1" si="11"/>
        <v>rotissere chicken</v>
      </c>
      <c r="BN10" s="1" t="str">
        <f ca="1">BD12</f>
        <v>english muffin</v>
      </c>
      <c r="BO10" s="1" t="str">
        <f t="shared" ref="BO10:BQ16" ca="1" si="50">BE12</f>
        <v>cottage cheese</v>
      </c>
      <c r="BP10" s="1" t="str">
        <f t="shared" ca="1" si="50"/>
        <v>black bean soup</v>
      </c>
      <c r="BQ10" s="1" t="str">
        <f t="shared" ca="1" si="50"/>
        <v>bag of chips</v>
      </c>
      <c r="BR10" s="1" t="str">
        <f ca="1">BH12</f>
        <v>grilled steak w mashed potatoes</v>
      </c>
      <c r="BT10" s="1">
        <f t="shared" ca="1" si="35"/>
        <v>1</v>
      </c>
      <c r="BU10" s="1">
        <f t="shared" ca="1" si="36"/>
        <v>2</v>
      </c>
      <c r="BV10" s="1">
        <f t="shared" ca="1" si="37"/>
        <v>1</v>
      </c>
      <c r="BW10" s="1">
        <f t="shared" ca="1" si="38"/>
        <v>1</v>
      </c>
      <c r="BX10" s="1">
        <f t="shared" ca="1" si="39"/>
        <v>1</v>
      </c>
      <c r="BZ10" s="1">
        <f t="shared" ca="1" si="42"/>
        <v>0</v>
      </c>
      <c r="CA10" s="1">
        <f t="shared" ca="1" si="43"/>
        <v>0</v>
      </c>
      <c r="CB10" s="1">
        <f t="shared" ca="1" si="44"/>
        <v>0</v>
      </c>
      <c r="CD10" s="1">
        <f t="shared" ca="1" si="40"/>
        <v>0</v>
      </c>
      <c r="CF10" s="1">
        <f t="shared" ca="1" si="41"/>
        <v>0</v>
      </c>
    </row>
    <row r="11" spans="1:93">
      <c r="A11" s="1">
        <v>1</v>
      </c>
      <c r="B11" s="5" t="s">
        <v>83</v>
      </c>
      <c r="C11" s="5" t="s">
        <v>84</v>
      </c>
      <c r="D11" s="6">
        <v>10</v>
      </c>
      <c r="E11" s="6">
        <v>1</v>
      </c>
      <c r="F11" s="1">
        <f t="shared" si="0"/>
        <v>4.1666666666666664E-2</v>
      </c>
      <c r="G11" s="1">
        <f t="shared" si="12"/>
        <v>0.375</v>
      </c>
      <c r="H11" s="1">
        <f t="shared" si="46"/>
        <v>0.41666666666666669</v>
      </c>
      <c r="I11" s="1">
        <f t="shared" ca="1" si="1"/>
        <v>0.11019025574793329</v>
      </c>
      <c r="K11" s="7" t="str">
        <f t="shared" ca="1" si="2"/>
        <v>Cheerios</v>
      </c>
      <c r="L11" s="7" t="str">
        <f t="shared" ca="1" si="14"/>
        <v>Cheerios, milk</v>
      </c>
      <c r="N11" s="5" t="s">
        <v>137</v>
      </c>
      <c r="O11" s="5" t="s">
        <v>137</v>
      </c>
      <c r="P11" s="6">
        <v>1</v>
      </c>
      <c r="Q11" s="6">
        <v>1</v>
      </c>
      <c r="R11" s="1">
        <f t="shared" si="3"/>
        <v>1.8518518518518517E-2</v>
      </c>
      <c r="S11" s="1">
        <f t="shared" si="19"/>
        <v>0.16666666666666666</v>
      </c>
      <c r="T11" s="1">
        <f t="shared" si="49"/>
        <v>0.18518518518518517</v>
      </c>
      <c r="U11" s="1">
        <f t="shared" ref="U11:U15" ca="1" si="51">RAND()</f>
        <v>0.32289353181243463</v>
      </c>
      <c r="W11" s="7" t="str">
        <f t="shared" ca="1" si="5"/>
        <v>crackers w tuna</v>
      </c>
      <c r="X11" s="7" t="str">
        <f t="shared" ca="1" si="6"/>
        <v>crackers, can of tunafish</v>
      </c>
      <c r="Z11" s="5" t="s">
        <v>198</v>
      </c>
      <c r="AA11" s="5" t="s">
        <v>199</v>
      </c>
      <c r="AB11" s="6">
        <v>10</v>
      </c>
      <c r="AC11" s="6">
        <v>1</v>
      </c>
      <c r="AD11" s="1">
        <f t="shared" si="7"/>
        <v>3.125E-2</v>
      </c>
      <c r="AE11" s="1">
        <f t="shared" si="47"/>
        <v>0.28125</v>
      </c>
      <c r="AF11" s="1">
        <f t="shared" si="48"/>
        <v>0.3125</v>
      </c>
      <c r="AG11" s="1">
        <f t="shared" ca="1" si="8"/>
        <v>0.68165646367583954</v>
      </c>
      <c r="AI11" s="7" t="str">
        <f t="shared" ca="1" si="9"/>
        <v>PBJ w banana tortilla</v>
      </c>
      <c r="AJ11" s="7" t="str">
        <f t="shared" ca="1" si="15"/>
        <v>tortilla, banana, peanut butter, jelly</v>
      </c>
      <c r="AL11" s="5" t="s">
        <v>36</v>
      </c>
      <c r="AM11" s="5" t="s">
        <v>155</v>
      </c>
      <c r="AN11" s="6">
        <v>35</v>
      </c>
      <c r="AO11" s="6">
        <v>1</v>
      </c>
      <c r="AP11" s="1">
        <f t="shared" si="16"/>
        <v>1.8867924528301886E-2</v>
      </c>
      <c r="AQ11" s="1">
        <f t="shared" si="23"/>
        <v>0.16981132075471697</v>
      </c>
      <c r="AR11" s="1">
        <f t="shared" si="24"/>
        <v>0.18867924528301885</v>
      </c>
      <c r="AS11" s="1">
        <f t="shared" ca="1" si="17"/>
        <v>0.83948742730978232</v>
      </c>
      <c r="AU11" s="7" t="str">
        <f t="shared" ca="1" si="10"/>
        <v>speghetti carbonara</v>
      </c>
      <c r="AV11" s="7" t="str">
        <f t="shared" ca="1" si="11"/>
        <v>speghetti, bacon, butter, milk, tomato sauce</v>
      </c>
      <c r="BC11" s="2" t="s">
        <v>101</v>
      </c>
      <c r="BD11" s="2" t="s">
        <v>57</v>
      </c>
      <c r="BE11" s="2" t="s">
        <v>78</v>
      </c>
      <c r="BF11" s="2" t="s">
        <v>69</v>
      </c>
      <c r="BG11" s="2" t="s">
        <v>79</v>
      </c>
      <c r="BH11" s="2" t="s">
        <v>70</v>
      </c>
      <c r="BN11" s="1" t="str">
        <f t="shared" ref="BN11:BN16" ca="1" si="52">BD13</f>
        <v>cinnamon raisin bread</v>
      </c>
      <c r="BO11" s="1" t="str">
        <f t="shared" ref="BO11:BO16" ca="1" si="53">BE13</f>
        <v>popcorn</v>
      </c>
      <c r="BP11" s="1" t="str">
        <f t="shared" ref="BP11:BP16" ca="1" si="54">BF13</f>
        <v>baked potato</v>
      </c>
      <c r="BQ11" s="1" t="str">
        <f t="shared" ca="1" si="50"/>
        <v>peanuts</v>
      </c>
      <c r="BR11" s="1" t="str">
        <f t="shared" ref="BR11:BR16" ca="1" si="55">BH13</f>
        <v>rotissere chicken, from grocery store</v>
      </c>
      <c r="BT11" s="1">
        <f t="shared" ca="1" si="35"/>
        <v>1</v>
      </c>
      <c r="BU11" s="1">
        <f t="shared" ca="1" si="36"/>
        <v>1</v>
      </c>
      <c r="BV11" s="1">
        <f t="shared" ca="1" si="37"/>
        <v>1</v>
      </c>
      <c r="BW11" s="1">
        <f t="shared" ca="1" si="38"/>
        <v>2</v>
      </c>
      <c r="BX11" s="1">
        <f t="shared" ca="1" si="39"/>
        <v>1</v>
      </c>
      <c r="BZ11" s="1">
        <f t="shared" ca="1" si="42"/>
        <v>0</v>
      </c>
      <c r="CA11" s="1">
        <f t="shared" ca="1" si="43"/>
        <v>0</v>
      </c>
      <c r="CB11" s="1">
        <f t="shared" ca="1" si="44"/>
        <v>0</v>
      </c>
      <c r="CD11" s="1">
        <f t="shared" ca="1" si="40"/>
        <v>0</v>
      </c>
      <c r="CF11" s="1">
        <f t="shared" ca="1" si="41"/>
        <v>0</v>
      </c>
    </row>
    <row r="12" spans="1:93">
      <c r="A12" s="1">
        <v>1</v>
      </c>
      <c r="B12" s="5" t="s">
        <v>87</v>
      </c>
      <c r="C12" s="5" t="s">
        <v>88</v>
      </c>
      <c r="D12" s="6">
        <v>5</v>
      </c>
      <c r="E12" s="6">
        <v>1</v>
      </c>
      <c r="F12" s="1">
        <f t="shared" si="0"/>
        <v>4.1666666666666664E-2</v>
      </c>
      <c r="G12" s="1">
        <f t="shared" ref="G12:G25" si="56">H11</f>
        <v>0.41666666666666669</v>
      </c>
      <c r="H12" s="1">
        <f t="shared" ref="H12:H25" si="57">G12+F12</f>
        <v>0.45833333333333337</v>
      </c>
      <c r="I12" s="1">
        <f t="shared" ca="1" si="1"/>
        <v>0.86435964475967753</v>
      </c>
      <c r="K12" s="7" t="str">
        <f t="shared" ca="1" si="2"/>
        <v>smoked salmon and cheese</v>
      </c>
      <c r="L12" s="7" t="str">
        <f t="shared" ca="1" si="14"/>
        <v>smoked salmon, cheddar, havarti, swiss cheese</v>
      </c>
      <c r="N12" s="5" t="s">
        <v>245</v>
      </c>
      <c r="O12" s="5" t="s">
        <v>246</v>
      </c>
      <c r="P12" s="6">
        <v>2</v>
      </c>
      <c r="Q12" s="6">
        <v>1</v>
      </c>
      <c r="R12" s="1">
        <f t="shared" si="3"/>
        <v>1.8518518518518517E-2</v>
      </c>
      <c r="S12" s="1">
        <f t="shared" si="19"/>
        <v>0.18518518518518517</v>
      </c>
      <c r="T12" s="1">
        <f t="shared" si="49"/>
        <v>0.20370370370370369</v>
      </c>
      <c r="U12" s="1">
        <f t="shared" ca="1" si="51"/>
        <v>4.4363756131516663E-2</v>
      </c>
      <c r="W12" s="7" t="str">
        <f t="shared" ca="1" si="5"/>
        <v>apple</v>
      </c>
      <c r="X12" s="7" t="str">
        <f t="shared" ca="1" si="6"/>
        <v>apple</v>
      </c>
      <c r="Z12" s="5" t="s">
        <v>204</v>
      </c>
      <c r="AA12" s="5" t="s">
        <v>204</v>
      </c>
      <c r="AB12" s="6">
        <v>10</v>
      </c>
      <c r="AC12" s="6">
        <v>1</v>
      </c>
      <c r="AD12" s="1">
        <f t="shared" si="7"/>
        <v>3.125E-2</v>
      </c>
      <c r="AE12" s="1">
        <f t="shared" si="47"/>
        <v>0.3125</v>
      </c>
      <c r="AF12" s="1">
        <f t="shared" si="48"/>
        <v>0.34375</v>
      </c>
      <c r="AG12" s="1">
        <f t="shared" ca="1" si="8"/>
        <v>3.532640191056613E-2</v>
      </c>
      <c r="AI12" s="7" t="str">
        <f t="shared" ca="1" si="9"/>
        <v>bagel sandwich</v>
      </c>
      <c r="AJ12" s="7" t="str">
        <f t="shared" ca="1" si="15"/>
        <v>bagel, cream cheese, turkey</v>
      </c>
      <c r="AL12" s="5" t="s">
        <v>35</v>
      </c>
      <c r="AM12" s="5" t="s">
        <v>158</v>
      </c>
      <c r="AN12" s="6">
        <v>20</v>
      </c>
      <c r="AO12" s="6">
        <v>1</v>
      </c>
      <c r="AP12" s="1">
        <f t="shared" si="16"/>
        <v>1.8867924528301886E-2</v>
      </c>
      <c r="AQ12" s="1">
        <f t="shared" si="23"/>
        <v>0.18867924528301885</v>
      </c>
      <c r="AR12" s="1">
        <f t="shared" si="24"/>
        <v>0.20754716981132074</v>
      </c>
      <c r="AS12" s="1">
        <f t="shared" ca="1" si="17"/>
        <v>0.67514174431110963</v>
      </c>
      <c r="AU12" s="7" t="str">
        <f t="shared" ca="1" si="10"/>
        <v>penne w chicken and creamy pesto</v>
      </c>
      <c r="AV12" s="7" t="str">
        <f t="shared" ca="1" si="11"/>
        <v>penne pasta, chicken tenderloin, pesto sauce</v>
      </c>
      <c r="BA12" s="7"/>
      <c r="BC12" s="4" t="s">
        <v>71</v>
      </c>
      <c r="BD12" s="7" t="str">
        <f ca="1">K9</f>
        <v>english muffin</v>
      </c>
      <c r="BE12" s="7" t="str">
        <f ca="1">W9</f>
        <v>cottage cheese</v>
      </c>
      <c r="BF12" s="7" t="str">
        <f ca="1">AI9</f>
        <v>black bean soup</v>
      </c>
      <c r="BG12" s="7" t="str">
        <f ca="1">W23</f>
        <v>bag of chips</v>
      </c>
      <c r="BH12" s="7" t="str">
        <f ca="1">AU9</f>
        <v>grilled steak w mashed potatoes</v>
      </c>
      <c r="BN12" s="1" t="str">
        <f t="shared" ca="1" si="52"/>
        <v>Cheerios</v>
      </c>
      <c r="BO12" s="1" t="str">
        <f t="shared" ca="1" si="53"/>
        <v>crackers w tuna</v>
      </c>
      <c r="BP12" s="1" t="str">
        <f t="shared" ca="1" si="54"/>
        <v>PBJ w banana tortilla</v>
      </c>
      <c r="BQ12" s="1" t="str">
        <f t="shared" ca="1" si="50"/>
        <v>pretzels</v>
      </c>
      <c r="BR12" s="1" t="str">
        <f t="shared" ca="1" si="55"/>
        <v>speghetti carbonara</v>
      </c>
      <c r="BT12" s="1">
        <f t="shared" ca="1" si="35"/>
        <v>1</v>
      </c>
      <c r="BU12" s="1">
        <f t="shared" ca="1" si="36"/>
        <v>1</v>
      </c>
      <c r="BV12" s="1">
        <f t="shared" ca="1" si="37"/>
        <v>1</v>
      </c>
      <c r="BW12" s="1">
        <f t="shared" ca="1" si="38"/>
        <v>1</v>
      </c>
      <c r="BX12" s="1">
        <f t="shared" ca="1" si="39"/>
        <v>1</v>
      </c>
      <c r="BZ12" s="1">
        <f t="shared" ca="1" si="42"/>
        <v>0</v>
      </c>
      <c r="CA12" s="1">
        <f t="shared" ca="1" si="43"/>
        <v>0</v>
      </c>
      <c r="CB12" s="1">
        <f t="shared" ca="1" si="44"/>
        <v>0</v>
      </c>
      <c r="CD12" s="1">
        <f t="shared" ca="1" si="40"/>
        <v>0</v>
      </c>
      <c r="CF12" s="1">
        <f t="shared" ca="1" si="41"/>
        <v>0</v>
      </c>
    </row>
    <row r="13" spans="1:93">
      <c r="A13" s="1">
        <v>1</v>
      </c>
      <c r="B13" s="5" t="s">
        <v>95</v>
      </c>
      <c r="C13" s="5" t="s">
        <v>96</v>
      </c>
      <c r="D13" s="6">
        <v>5</v>
      </c>
      <c r="E13" s="6">
        <v>1</v>
      </c>
      <c r="F13" s="1">
        <f t="shared" si="0"/>
        <v>4.1666666666666664E-2</v>
      </c>
      <c r="G13" s="1">
        <f t="shared" si="56"/>
        <v>0.45833333333333337</v>
      </c>
      <c r="H13" s="1">
        <f t="shared" si="57"/>
        <v>0.5</v>
      </c>
      <c r="I13" s="1">
        <f t="shared" ca="1" si="1"/>
        <v>0.95352587966702362</v>
      </c>
      <c r="K13" s="7" t="str">
        <f t="shared" ca="1" si="2"/>
        <v>yogurt</v>
      </c>
      <c r="L13" s="7" t="str">
        <f t="shared" ca="1" si="14"/>
        <v>yogurt</v>
      </c>
      <c r="N13" s="5" t="s">
        <v>156</v>
      </c>
      <c r="O13" s="5" t="s">
        <v>156</v>
      </c>
      <c r="P13" s="6">
        <v>1</v>
      </c>
      <c r="Q13" s="6">
        <v>1</v>
      </c>
      <c r="R13" s="1">
        <f t="shared" si="3"/>
        <v>1.8518518518518517E-2</v>
      </c>
      <c r="S13" s="1">
        <f t="shared" si="19"/>
        <v>0.20370370370370369</v>
      </c>
      <c r="T13" s="1">
        <f t="shared" si="49"/>
        <v>0.22222222222222221</v>
      </c>
      <c r="U13" s="1">
        <f t="shared" ca="1" si="51"/>
        <v>0.85128452407282418</v>
      </c>
      <c r="W13" s="7" t="str">
        <f t="shared" ca="1" si="5"/>
        <v>sardines</v>
      </c>
      <c r="X13" s="7" t="str">
        <f t="shared" ca="1" si="6"/>
        <v>can of sardines</v>
      </c>
      <c r="Z13" s="5" t="s">
        <v>295</v>
      </c>
      <c r="AA13" s="5" t="s">
        <v>296</v>
      </c>
      <c r="AB13" s="6">
        <v>10</v>
      </c>
      <c r="AC13" s="6">
        <v>1</v>
      </c>
      <c r="AD13" s="1">
        <f t="shared" si="7"/>
        <v>3.125E-2</v>
      </c>
      <c r="AE13" s="1">
        <f t="shared" si="47"/>
        <v>0.34375</v>
      </c>
      <c r="AF13" s="1">
        <f t="shared" si="48"/>
        <v>0.375</v>
      </c>
      <c r="AG13" s="1">
        <f t="shared" ca="1" si="8"/>
        <v>0.30858994027031361</v>
      </c>
      <c r="AI13" s="7" t="str">
        <f t="shared" ca="1" si="9"/>
        <v>chicken avocado sandwich</v>
      </c>
      <c r="AJ13" s="7" t="str">
        <f t="shared" ca="1" si="15"/>
        <v>chicken breast, avocado, mayonnaise, lettuce, bread,</v>
      </c>
      <c r="AL13" s="5" t="s">
        <v>45</v>
      </c>
      <c r="AM13" s="5" t="s">
        <v>159</v>
      </c>
      <c r="AN13" s="6">
        <v>85</v>
      </c>
      <c r="AO13" s="6">
        <v>1</v>
      </c>
      <c r="AP13" s="1">
        <f t="shared" si="16"/>
        <v>1.8867924528301886E-2</v>
      </c>
      <c r="AQ13" s="1">
        <f t="shared" si="23"/>
        <v>0.20754716981132074</v>
      </c>
      <c r="AR13" s="1">
        <f t="shared" si="24"/>
        <v>0.22641509433962262</v>
      </c>
      <c r="AS13" s="1">
        <f t="shared" ca="1" si="17"/>
        <v>0.55931927720529129</v>
      </c>
      <c r="AU13" s="7" t="str">
        <f t="shared" ca="1" si="10"/>
        <v>honey BBQ chicken tenderloin, w baked parmesan potato</v>
      </c>
      <c r="AV13" s="7" t="str">
        <f t="shared" ca="1" si="11"/>
        <v>chicken tenderloin, potato, bbq sauce, parmesan cheese</v>
      </c>
      <c r="BA13" s="7"/>
      <c r="BC13" s="4" t="s">
        <v>72</v>
      </c>
      <c r="BD13" s="7" t="str">
        <f t="shared" ref="BD13:BD18" ca="1" si="58">K10</f>
        <v>cinnamon raisin bread</v>
      </c>
      <c r="BE13" s="7" t="str">
        <f t="shared" ref="BE13:BE18" ca="1" si="59">W10</f>
        <v>popcorn</v>
      </c>
      <c r="BF13" s="7" t="str">
        <f t="shared" ref="BF13:BF18" ca="1" si="60">AI10</f>
        <v>baked potato</v>
      </c>
      <c r="BG13" s="7" t="str">
        <f t="shared" ref="BG13:BG18" ca="1" si="61">W24</f>
        <v>peanuts</v>
      </c>
      <c r="BH13" s="7" t="str">
        <f t="shared" ref="BH13:BH18" ca="1" si="62">AU10</f>
        <v>rotissere chicken, from grocery store</v>
      </c>
      <c r="BN13" s="1" t="str">
        <f t="shared" ca="1" si="52"/>
        <v>smoked salmon and cheese</v>
      </c>
      <c r="BO13" s="1" t="str">
        <f t="shared" ca="1" si="53"/>
        <v>apple</v>
      </c>
      <c r="BP13" s="1" t="str">
        <f t="shared" ca="1" si="54"/>
        <v>bagel sandwich</v>
      </c>
      <c r="BQ13" s="1" t="str">
        <f t="shared" ca="1" si="50"/>
        <v>graham crackers</v>
      </c>
      <c r="BR13" s="1" t="str">
        <f t="shared" ca="1" si="55"/>
        <v>penne w chicken and creamy pesto</v>
      </c>
      <c r="BT13" s="1">
        <f t="shared" ca="1" si="35"/>
        <v>1</v>
      </c>
      <c r="BU13" s="1">
        <f t="shared" ca="1" si="36"/>
        <v>1</v>
      </c>
      <c r="BV13" s="1">
        <f t="shared" ca="1" si="37"/>
        <v>1</v>
      </c>
      <c r="BW13" s="1">
        <f t="shared" ca="1" si="38"/>
        <v>1</v>
      </c>
      <c r="BX13" s="1">
        <f t="shared" ca="1" si="39"/>
        <v>1</v>
      </c>
      <c r="BZ13" s="1">
        <f t="shared" ca="1" si="42"/>
        <v>0</v>
      </c>
      <c r="CA13" s="1">
        <f t="shared" ca="1" si="43"/>
        <v>0</v>
      </c>
      <c r="CB13" s="1">
        <f t="shared" ca="1" si="44"/>
        <v>0</v>
      </c>
      <c r="CD13" s="1">
        <f t="shared" ca="1" si="40"/>
        <v>0</v>
      </c>
      <c r="CF13" s="1">
        <f t="shared" ca="1" si="41"/>
        <v>0</v>
      </c>
    </row>
    <row r="14" spans="1:93">
      <c r="A14" s="1">
        <v>1</v>
      </c>
      <c r="B14" s="5" t="s">
        <v>234</v>
      </c>
      <c r="C14" s="5" t="s">
        <v>234</v>
      </c>
      <c r="D14" s="6">
        <v>5</v>
      </c>
      <c r="E14" s="6">
        <v>1</v>
      </c>
      <c r="F14" s="1">
        <f t="shared" si="0"/>
        <v>4.1666666666666664E-2</v>
      </c>
      <c r="G14" s="1">
        <f t="shared" si="56"/>
        <v>0.5</v>
      </c>
      <c r="H14" s="1">
        <f t="shared" si="57"/>
        <v>0.54166666666666663</v>
      </c>
      <c r="I14" s="1">
        <f t="shared" ca="1" si="1"/>
        <v>4.8975577568932671E-4</v>
      </c>
      <c r="K14" s="7" t="str">
        <f t="shared" ca="1" si="2"/>
        <v>bagel w smoked salmon</v>
      </c>
      <c r="L14" s="7" t="str">
        <f t="shared" ca="1" si="14"/>
        <v>bagel, smoked salmon, cream cheese, onion</v>
      </c>
      <c r="N14" s="5" t="s">
        <v>247</v>
      </c>
      <c r="O14" s="5" t="s">
        <v>248</v>
      </c>
      <c r="P14" s="6">
        <v>2</v>
      </c>
      <c r="Q14" s="6">
        <v>1</v>
      </c>
      <c r="R14" s="1">
        <f t="shared" si="3"/>
        <v>1.8518518518518517E-2</v>
      </c>
      <c r="S14" s="1">
        <f t="shared" si="19"/>
        <v>0.22222222222222221</v>
      </c>
      <c r="T14" s="1">
        <f t="shared" si="49"/>
        <v>0.24074074074074073</v>
      </c>
      <c r="U14" s="1">
        <f t="shared" ca="1" si="51"/>
        <v>0.61580352475070943</v>
      </c>
      <c r="W14" s="7" t="str">
        <f t="shared" ca="1" si="5"/>
        <v>olives</v>
      </c>
      <c r="X14" s="7" t="str">
        <f t="shared" ca="1" si="6"/>
        <v>green and black olives</v>
      </c>
      <c r="Z14" s="5" t="s">
        <v>200</v>
      </c>
      <c r="AA14" s="5" t="s">
        <v>201</v>
      </c>
      <c r="AB14" s="6">
        <v>10</v>
      </c>
      <c r="AC14" s="6">
        <v>1</v>
      </c>
      <c r="AD14" s="1">
        <f t="shared" si="7"/>
        <v>3.125E-2</v>
      </c>
      <c r="AE14" s="1">
        <f t="shared" si="47"/>
        <v>0.375</v>
      </c>
      <c r="AF14" s="1">
        <f t="shared" si="48"/>
        <v>0.40625</v>
      </c>
      <c r="AG14" s="1">
        <f t="shared" ca="1" si="8"/>
        <v>0.36664448935641158</v>
      </c>
      <c r="AI14" s="7" t="str">
        <f t="shared" ca="1" si="9"/>
        <v>club sandwich</v>
      </c>
      <c r="AJ14" s="7" t="str">
        <f t="shared" ca="1" si="15"/>
        <v>bread, bacon, mayonnaise, lettuce, turkey slices, tomato</v>
      </c>
      <c r="AL14" s="5" t="s">
        <v>46</v>
      </c>
      <c r="AM14" s="5" t="s">
        <v>46</v>
      </c>
      <c r="AN14" s="6">
        <v>25</v>
      </c>
      <c r="AO14" s="6">
        <v>1</v>
      </c>
      <c r="AP14" s="1">
        <f t="shared" si="16"/>
        <v>1.8867924528301886E-2</v>
      </c>
      <c r="AQ14" s="1">
        <f t="shared" si="23"/>
        <v>0.22641509433962262</v>
      </c>
      <c r="AR14" s="1">
        <f t="shared" si="24"/>
        <v>0.2452830188679245</v>
      </c>
      <c r="AS14" s="1">
        <f t="shared" ca="1" si="17"/>
        <v>0.26266879665934439</v>
      </c>
      <c r="AU14" s="7" t="str">
        <f t="shared" ca="1" si="10"/>
        <v>fried pork chop, plantains</v>
      </c>
      <c r="AV14" s="7" t="str">
        <f t="shared" ca="1" si="11"/>
        <v>pork chop, plantains</v>
      </c>
      <c r="BA14" s="7"/>
      <c r="BC14" s="4" t="s">
        <v>73</v>
      </c>
      <c r="BD14" s="7" t="str">
        <f t="shared" ca="1" si="58"/>
        <v>Cheerios</v>
      </c>
      <c r="BE14" s="7" t="str">
        <f t="shared" ca="1" si="59"/>
        <v>crackers w tuna</v>
      </c>
      <c r="BF14" s="7" t="str">
        <f t="shared" ca="1" si="60"/>
        <v>PBJ w banana tortilla</v>
      </c>
      <c r="BG14" s="7" t="str">
        <f t="shared" ca="1" si="61"/>
        <v>pretzels</v>
      </c>
      <c r="BH14" s="7" t="str">
        <f t="shared" ca="1" si="62"/>
        <v>speghetti carbonara</v>
      </c>
      <c r="BN14" s="1" t="str">
        <f t="shared" ca="1" si="52"/>
        <v>yogurt</v>
      </c>
      <c r="BO14" s="1" t="str">
        <f t="shared" ca="1" si="53"/>
        <v>sardines</v>
      </c>
      <c r="BP14" s="1" t="str">
        <f t="shared" ca="1" si="54"/>
        <v>chicken avocado sandwich</v>
      </c>
      <c r="BQ14" s="1" t="str">
        <f t="shared" ca="1" si="50"/>
        <v>kiwi</v>
      </c>
      <c r="BR14" s="1" t="str">
        <f t="shared" ca="1" si="55"/>
        <v>honey BBQ chicken tenderloin, w baked parmesan potato</v>
      </c>
      <c r="BT14" s="1">
        <f t="shared" ca="1" si="35"/>
        <v>2</v>
      </c>
      <c r="BU14" s="1">
        <f t="shared" ca="1" si="36"/>
        <v>2</v>
      </c>
      <c r="BV14" s="1">
        <f t="shared" ca="1" si="37"/>
        <v>3</v>
      </c>
      <c r="BW14" s="1">
        <f t="shared" ca="1" si="38"/>
        <v>1</v>
      </c>
      <c r="BX14" s="1">
        <f t="shared" ca="1" si="39"/>
        <v>1</v>
      </c>
      <c r="BZ14" s="1">
        <f t="shared" ca="1" si="42"/>
        <v>0</v>
      </c>
      <c r="CA14" s="1">
        <f t="shared" ca="1" si="43"/>
        <v>0</v>
      </c>
      <c r="CB14" s="1">
        <f t="shared" ca="1" si="44"/>
        <v>0</v>
      </c>
      <c r="CD14" s="1">
        <f t="shared" ca="1" si="40"/>
        <v>0</v>
      </c>
      <c r="CF14" s="1">
        <f t="shared" ca="1" si="41"/>
        <v>0</v>
      </c>
    </row>
    <row r="15" spans="1:93">
      <c r="A15" s="1">
        <v>1</v>
      </c>
      <c r="B15" s="5" t="s">
        <v>226</v>
      </c>
      <c r="C15" s="5" t="s">
        <v>225</v>
      </c>
      <c r="D15" s="6">
        <v>8</v>
      </c>
      <c r="E15" s="6">
        <v>1</v>
      </c>
      <c r="F15" s="1">
        <f t="shared" si="0"/>
        <v>4.1666666666666664E-2</v>
      </c>
      <c r="G15" s="1">
        <f t="shared" si="56"/>
        <v>0.54166666666666663</v>
      </c>
      <c r="H15" s="1">
        <f t="shared" si="57"/>
        <v>0.58333333333333326</v>
      </c>
      <c r="I15" s="1">
        <f t="shared" ca="1" si="1"/>
        <v>0.49847324424277151</v>
      </c>
      <c r="K15" s="7" t="str">
        <f t="shared" ca="1" si="2"/>
        <v>fruit smoothie</v>
      </c>
      <c r="L15" s="7" t="str">
        <f t="shared" ca="1" si="14"/>
        <v>strawberries, blueberries, banana, milk</v>
      </c>
      <c r="N15" s="5" t="s">
        <v>249</v>
      </c>
      <c r="O15" s="5" t="s">
        <v>250</v>
      </c>
      <c r="P15" s="6">
        <v>2</v>
      </c>
      <c r="Q15" s="6">
        <v>1</v>
      </c>
      <c r="R15" s="1">
        <f t="shared" si="3"/>
        <v>1.8518518518518517E-2</v>
      </c>
      <c r="S15" s="1">
        <f t="shared" si="19"/>
        <v>0.24074074074074073</v>
      </c>
      <c r="T15" s="1">
        <f t="shared" si="49"/>
        <v>0.25925925925925924</v>
      </c>
      <c r="U15" s="1">
        <f t="shared" ca="1" si="51"/>
        <v>0.99216493569164843</v>
      </c>
      <c r="W15" s="7" t="str">
        <f t="shared" ca="1" si="5"/>
        <v>yogurt</v>
      </c>
      <c r="X15" s="7" t="str">
        <f t="shared" ca="1" si="6"/>
        <v>yogurt</v>
      </c>
      <c r="Z15" s="5" t="s">
        <v>297</v>
      </c>
      <c r="AA15" s="5" t="s">
        <v>298</v>
      </c>
      <c r="AB15" s="6">
        <v>10</v>
      </c>
      <c r="AC15" s="6">
        <v>1</v>
      </c>
      <c r="AD15" s="1">
        <f t="shared" si="7"/>
        <v>3.125E-2</v>
      </c>
      <c r="AE15" s="1">
        <f t="shared" si="47"/>
        <v>0.40625</v>
      </c>
      <c r="AF15" s="1">
        <f t="shared" si="48"/>
        <v>0.4375</v>
      </c>
      <c r="AG15" s="1">
        <f t="shared" ca="1" si="8"/>
        <v>0.13360119080726651</v>
      </c>
      <c r="AI15" s="7" t="str">
        <f t="shared" ca="1" si="9"/>
        <v>beef nachos</v>
      </c>
      <c r="AJ15" s="7" t="str">
        <f t="shared" ca="1" si="15"/>
        <v>tortilla chips, ground beef, cheese, salsa</v>
      </c>
      <c r="AL15" s="5" t="s">
        <v>7</v>
      </c>
      <c r="AM15" s="5" t="s">
        <v>160</v>
      </c>
      <c r="AN15" s="6">
        <v>35</v>
      </c>
      <c r="AO15" s="6">
        <v>1</v>
      </c>
      <c r="AP15" s="1">
        <f t="shared" si="16"/>
        <v>1.8867924528301886E-2</v>
      </c>
      <c r="AQ15" s="1">
        <f t="shared" si="23"/>
        <v>0.2452830188679245</v>
      </c>
      <c r="AR15" s="1">
        <f t="shared" si="24"/>
        <v>0.26415094339622641</v>
      </c>
      <c r="AS15" s="1">
        <f t="shared" ca="1" si="17"/>
        <v>0.42100317235786333</v>
      </c>
      <c r="AU15" s="7" t="str">
        <f t="shared" ca="1" si="10"/>
        <v>grilled steaks, w corn</v>
      </c>
      <c r="AV15" s="7" t="str">
        <f t="shared" ca="1" si="11"/>
        <v>steak, corn on the cob, butter</v>
      </c>
      <c r="BA15" s="7"/>
      <c r="BC15" s="4" t="s">
        <v>74</v>
      </c>
      <c r="BD15" s="7" t="str">
        <f t="shared" ca="1" si="58"/>
        <v>smoked salmon and cheese</v>
      </c>
      <c r="BE15" s="7" t="str">
        <f t="shared" ca="1" si="59"/>
        <v>apple</v>
      </c>
      <c r="BF15" s="7" t="str">
        <f t="shared" ca="1" si="60"/>
        <v>bagel sandwich</v>
      </c>
      <c r="BG15" s="7" t="str">
        <f t="shared" ca="1" si="61"/>
        <v>graham crackers</v>
      </c>
      <c r="BH15" s="7" t="str">
        <f t="shared" ca="1" si="62"/>
        <v>penne w chicken and creamy pesto</v>
      </c>
      <c r="BN15" s="1" t="str">
        <f t="shared" ca="1" si="52"/>
        <v>bagel w smoked salmon</v>
      </c>
      <c r="BO15" s="1" t="str">
        <f t="shared" ca="1" si="53"/>
        <v>olives</v>
      </c>
      <c r="BP15" s="1" t="str">
        <f t="shared" ca="1" si="54"/>
        <v>club sandwich</v>
      </c>
      <c r="BQ15" s="1" t="str">
        <f t="shared" ca="1" si="50"/>
        <v>peanuts</v>
      </c>
      <c r="BR15" s="1" t="str">
        <f t="shared" ca="1" si="55"/>
        <v>fried pork chop, plantains</v>
      </c>
      <c r="BT15" s="1">
        <f t="shared" ca="1" si="35"/>
        <v>2</v>
      </c>
      <c r="BU15" s="1">
        <f t="shared" ca="1" si="36"/>
        <v>1</v>
      </c>
      <c r="BV15" s="1">
        <f t="shared" ca="1" si="37"/>
        <v>1</v>
      </c>
      <c r="BW15" s="1">
        <f t="shared" ca="1" si="38"/>
        <v>2</v>
      </c>
      <c r="BX15" s="1">
        <f t="shared" ca="1" si="39"/>
        <v>1</v>
      </c>
      <c r="BZ15" s="1">
        <f t="shared" ca="1" si="42"/>
        <v>0</v>
      </c>
      <c r="CA15" s="1">
        <f t="shared" ca="1" si="43"/>
        <v>0</v>
      </c>
      <c r="CB15" s="1">
        <f t="shared" ca="1" si="44"/>
        <v>0</v>
      </c>
      <c r="CD15" s="1">
        <f t="shared" ca="1" si="40"/>
        <v>0</v>
      </c>
      <c r="CF15" s="1">
        <f t="shared" ca="1" si="41"/>
        <v>0</v>
      </c>
    </row>
    <row r="16" spans="1:93">
      <c r="A16" s="1">
        <v>1</v>
      </c>
      <c r="B16" s="5" t="s">
        <v>81</v>
      </c>
      <c r="C16" s="5" t="s">
        <v>82</v>
      </c>
      <c r="D16" s="6">
        <v>25</v>
      </c>
      <c r="E16" s="6">
        <v>1</v>
      </c>
      <c r="F16" s="1">
        <f t="shared" si="0"/>
        <v>4.1666666666666664E-2</v>
      </c>
      <c r="G16" s="1">
        <f t="shared" si="56"/>
        <v>0.58333333333333326</v>
      </c>
      <c r="H16" s="1">
        <f t="shared" si="57"/>
        <v>0.62499999999999989</v>
      </c>
      <c r="N16" s="5" t="s">
        <v>251</v>
      </c>
      <c r="O16" s="5" t="s">
        <v>252</v>
      </c>
      <c r="P16" s="6">
        <v>15</v>
      </c>
      <c r="Q16" s="6">
        <v>1</v>
      </c>
      <c r="R16" s="1">
        <f t="shared" si="3"/>
        <v>1.8518518518518517E-2</v>
      </c>
      <c r="S16" s="1">
        <f t="shared" si="19"/>
        <v>0.25925925925925924</v>
      </c>
      <c r="T16" s="1">
        <f t="shared" si="49"/>
        <v>0.27777777777777779</v>
      </c>
      <c r="U16" s="1">
        <f t="shared" ref="U16:U24" ca="1" si="63">RAND()</f>
        <v>0.64746576265119771</v>
      </c>
      <c r="W16" s="7" t="str">
        <f t="shared" ca="1" si="5"/>
        <v>peanut butter and jelly sandwich</v>
      </c>
      <c r="X16" s="7" t="str">
        <f t="shared" ca="1" si="6"/>
        <v>bread, peanut butter, jelly</v>
      </c>
      <c r="Z16" s="5" t="s">
        <v>299</v>
      </c>
      <c r="AA16" s="5" t="s">
        <v>300</v>
      </c>
      <c r="AB16" s="6">
        <v>10</v>
      </c>
      <c r="AC16" s="6">
        <v>1</v>
      </c>
      <c r="AD16" s="1">
        <f t="shared" si="7"/>
        <v>3.125E-2</v>
      </c>
      <c r="AE16" s="1">
        <f t="shared" si="47"/>
        <v>0.4375</v>
      </c>
      <c r="AF16" s="1">
        <f t="shared" si="48"/>
        <v>0.46875</v>
      </c>
      <c r="AL16" s="5" t="s">
        <v>38</v>
      </c>
      <c r="AM16" s="5" t="s">
        <v>110</v>
      </c>
      <c r="AN16" s="6">
        <v>25</v>
      </c>
      <c r="AO16" s="6">
        <v>1</v>
      </c>
      <c r="AP16" s="1">
        <f t="shared" si="16"/>
        <v>1.8867924528301886E-2</v>
      </c>
      <c r="AQ16" s="1">
        <f t="shared" si="23"/>
        <v>0.26415094339622641</v>
      </c>
      <c r="AR16" s="1">
        <f t="shared" si="24"/>
        <v>0.28301886792452829</v>
      </c>
      <c r="BA16" s="7"/>
      <c r="BC16" s="4" t="s">
        <v>75</v>
      </c>
      <c r="BD16" s="7" t="str">
        <f t="shared" ca="1" si="58"/>
        <v>yogurt</v>
      </c>
      <c r="BE16" s="7" t="str">
        <f t="shared" ca="1" si="59"/>
        <v>sardines</v>
      </c>
      <c r="BF16" s="7" t="str">
        <f t="shared" ca="1" si="60"/>
        <v>chicken avocado sandwich</v>
      </c>
      <c r="BG16" s="7" t="str">
        <f t="shared" ca="1" si="61"/>
        <v>kiwi</v>
      </c>
      <c r="BH16" s="7" t="str">
        <f t="shared" ca="1" si="62"/>
        <v>honey BBQ chicken tenderloin, w baked parmesan potato</v>
      </c>
      <c r="BN16" s="1" t="str">
        <f t="shared" ca="1" si="52"/>
        <v>fruit smoothie</v>
      </c>
      <c r="BO16" s="1" t="str">
        <f t="shared" ca="1" si="53"/>
        <v>yogurt</v>
      </c>
      <c r="BP16" s="1" t="str">
        <f t="shared" ca="1" si="54"/>
        <v>beef nachos</v>
      </c>
      <c r="BQ16" s="1" t="str">
        <f t="shared" ca="1" si="50"/>
        <v>chips w salsa</v>
      </c>
      <c r="BR16" s="1" t="str">
        <f t="shared" ca="1" si="55"/>
        <v>grilled steaks, w corn</v>
      </c>
      <c r="BT16" s="1">
        <f t="shared" ca="1" si="35"/>
        <v>2</v>
      </c>
      <c r="BU16" s="1">
        <f t="shared" ca="1" si="36"/>
        <v>1</v>
      </c>
      <c r="BV16" s="1">
        <f t="shared" ca="1" si="37"/>
        <v>1</v>
      </c>
      <c r="BW16" s="1">
        <f t="shared" ca="1" si="38"/>
        <v>1</v>
      </c>
      <c r="BX16" s="1">
        <f t="shared" ca="1" si="39"/>
        <v>1</v>
      </c>
      <c r="BZ16" s="1">
        <f t="shared" ca="1" si="42"/>
        <v>0</v>
      </c>
      <c r="CA16" s="1">
        <f t="shared" ca="1" si="43"/>
        <v>0</v>
      </c>
      <c r="CB16" s="1">
        <f t="shared" ca="1" si="44"/>
        <v>0</v>
      </c>
      <c r="CD16" s="1">
        <f t="shared" ca="1" si="40"/>
        <v>0</v>
      </c>
      <c r="CF16" s="1">
        <f t="shared" ca="1" si="41"/>
        <v>0</v>
      </c>
    </row>
    <row r="17" spans="1:84">
      <c r="A17" s="1">
        <v>1</v>
      </c>
      <c r="B17" s="5" t="s">
        <v>63</v>
      </c>
      <c r="C17" s="5" t="s">
        <v>64</v>
      </c>
      <c r="D17" s="6">
        <v>15</v>
      </c>
      <c r="E17" s="6">
        <v>1</v>
      </c>
      <c r="F17" s="1">
        <f t="shared" si="0"/>
        <v>4.1666666666666664E-2</v>
      </c>
      <c r="G17" s="1">
        <f t="shared" si="56"/>
        <v>0.62499999999999989</v>
      </c>
      <c r="H17" s="1">
        <f t="shared" si="57"/>
        <v>0.66666666666666652</v>
      </c>
      <c r="M17" s="5"/>
      <c r="N17" s="5" t="s">
        <v>253</v>
      </c>
      <c r="O17" s="5" t="s">
        <v>254</v>
      </c>
      <c r="P17" s="6">
        <v>3</v>
      </c>
      <c r="Q17" s="6">
        <v>1</v>
      </c>
      <c r="R17" s="1">
        <f t="shared" si="3"/>
        <v>1.8518518518518517E-2</v>
      </c>
      <c r="S17" s="1">
        <f t="shared" si="19"/>
        <v>0.27777777777777779</v>
      </c>
      <c r="T17" s="1">
        <f t="shared" si="49"/>
        <v>0.29629629629629628</v>
      </c>
      <c r="U17" s="1">
        <f t="shared" ca="1" si="63"/>
        <v>0.77181164534309765</v>
      </c>
      <c r="W17" s="7" t="str">
        <f t="shared" ca="1" si="5"/>
        <v>prunes</v>
      </c>
      <c r="X17" s="7" t="str">
        <f t="shared" ca="1" si="6"/>
        <v>prunes</v>
      </c>
      <c r="Z17" s="5" t="s">
        <v>301</v>
      </c>
      <c r="AA17" s="5" t="s">
        <v>302</v>
      </c>
      <c r="AB17" s="6">
        <v>10</v>
      </c>
      <c r="AC17" s="6">
        <v>1</v>
      </c>
      <c r="AD17" s="1">
        <f t="shared" si="7"/>
        <v>3.125E-2</v>
      </c>
      <c r="AE17" s="1">
        <f t="shared" si="47"/>
        <v>0.46875</v>
      </c>
      <c r="AF17" s="1">
        <f t="shared" si="48"/>
        <v>0.5</v>
      </c>
      <c r="AL17" s="5" t="s">
        <v>39</v>
      </c>
      <c r="AM17" s="5" t="s">
        <v>161</v>
      </c>
      <c r="AN17" s="6">
        <v>25</v>
      </c>
      <c r="AO17" s="6">
        <v>1</v>
      </c>
      <c r="AP17" s="1">
        <f t="shared" si="16"/>
        <v>1.8867924528301886E-2</v>
      </c>
      <c r="AQ17" s="1">
        <f t="shared" si="23"/>
        <v>0.28301886792452829</v>
      </c>
      <c r="AR17" s="1">
        <f t="shared" si="24"/>
        <v>0.30188679245283018</v>
      </c>
      <c r="BA17" s="7"/>
      <c r="BC17" s="4" t="s">
        <v>76</v>
      </c>
      <c r="BD17" s="7" t="str">
        <f t="shared" ca="1" si="58"/>
        <v>bagel w smoked salmon</v>
      </c>
      <c r="BE17" s="7" t="str">
        <f t="shared" ca="1" si="59"/>
        <v>olives</v>
      </c>
      <c r="BF17" s="7" t="str">
        <f t="shared" ca="1" si="60"/>
        <v>club sandwich</v>
      </c>
      <c r="BG17" s="7" t="str">
        <f t="shared" ca="1" si="61"/>
        <v>peanuts</v>
      </c>
      <c r="BH17" s="7" t="str">
        <f t="shared" ca="1" si="62"/>
        <v>fried pork chop, plantains</v>
      </c>
    </row>
    <row r="18" spans="1:84">
      <c r="A18" s="1">
        <v>1</v>
      </c>
      <c r="B18" s="5" t="s">
        <v>85</v>
      </c>
      <c r="C18" s="5" t="s">
        <v>86</v>
      </c>
      <c r="D18" s="6">
        <v>10</v>
      </c>
      <c r="E18" s="6">
        <v>1</v>
      </c>
      <c r="F18" s="1">
        <f t="shared" si="0"/>
        <v>4.1666666666666664E-2</v>
      </c>
      <c r="G18" s="1">
        <f t="shared" si="56"/>
        <v>0.66666666666666652</v>
      </c>
      <c r="H18" s="1">
        <f t="shared" si="57"/>
        <v>0.70833333333333315</v>
      </c>
      <c r="M18" s="5"/>
      <c r="N18" s="5" t="s">
        <v>142</v>
      </c>
      <c r="O18" s="5" t="s">
        <v>142</v>
      </c>
      <c r="P18" s="6">
        <v>1</v>
      </c>
      <c r="Q18" s="6">
        <v>1</v>
      </c>
      <c r="R18" s="1">
        <f t="shared" si="3"/>
        <v>1.8518518518518517E-2</v>
      </c>
      <c r="S18" s="1">
        <f t="shared" si="19"/>
        <v>0.29629629629629628</v>
      </c>
      <c r="T18" s="1">
        <f t="shared" si="49"/>
        <v>0.31481481481481477</v>
      </c>
      <c r="U18" s="1">
        <f t="shared" ca="1" si="63"/>
        <v>0.38028709058597077</v>
      </c>
      <c r="W18" s="7" t="str">
        <f t="shared" ca="1" si="5"/>
        <v>Fig Newtons</v>
      </c>
      <c r="X18" s="7" t="str">
        <f t="shared" ca="1" si="6"/>
        <v>Fig Newtons</v>
      </c>
      <c r="Z18" s="5" t="s">
        <v>303</v>
      </c>
      <c r="AA18" s="5" t="s">
        <v>304</v>
      </c>
      <c r="AB18" s="6">
        <v>10</v>
      </c>
      <c r="AC18" s="6">
        <v>1</v>
      </c>
      <c r="AD18" s="1">
        <f t="shared" si="7"/>
        <v>3.125E-2</v>
      </c>
      <c r="AE18" s="1">
        <f t="shared" si="47"/>
        <v>0.5</v>
      </c>
      <c r="AF18" s="1">
        <f t="shared" si="48"/>
        <v>0.53125</v>
      </c>
      <c r="AL18" s="5" t="s">
        <v>27</v>
      </c>
      <c r="AM18" s="5" t="s">
        <v>162</v>
      </c>
      <c r="AN18" s="6">
        <v>90</v>
      </c>
      <c r="AO18" s="6">
        <v>1</v>
      </c>
      <c r="AP18" s="1">
        <f t="shared" si="16"/>
        <v>1.8867924528301886E-2</v>
      </c>
      <c r="AQ18" s="1">
        <f t="shared" si="23"/>
        <v>0.30188679245283018</v>
      </c>
      <c r="AR18" s="1">
        <f t="shared" si="24"/>
        <v>0.32075471698113206</v>
      </c>
      <c r="BA18" s="7"/>
      <c r="BC18" s="4" t="s">
        <v>77</v>
      </c>
      <c r="BD18" s="7" t="str">
        <f t="shared" ca="1" si="58"/>
        <v>fruit smoothie</v>
      </c>
      <c r="BE18" s="7" t="str">
        <f t="shared" ca="1" si="59"/>
        <v>yogurt</v>
      </c>
      <c r="BF18" s="7" t="str">
        <f t="shared" ca="1" si="60"/>
        <v>beef nachos</v>
      </c>
      <c r="BG18" s="7" t="str">
        <f t="shared" ca="1" si="61"/>
        <v>chips w salsa</v>
      </c>
      <c r="BH18" s="7" t="str">
        <f t="shared" ca="1" si="62"/>
        <v>grilled steaks, w corn</v>
      </c>
      <c r="BZ18" s="1">
        <f ca="1">SUM(BZ4:BZ16)</f>
        <v>0</v>
      </c>
      <c r="CA18" s="1">
        <f t="shared" ref="CA18:CB18" ca="1" si="64">SUM(CA4:CA16)</f>
        <v>0</v>
      </c>
      <c r="CB18" s="1">
        <f t="shared" ca="1" si="64"/>
        <v>0</v>
      </c>
      <c r="CD18" s="1">
        <f ca="1">SUM(CD3:CD16)</f>
        <v>0</v>
      </c>
      <c r="CF18" s="1">
        <f ca="1">SUM(CF3:CF16)</f>
        <v>0</v>
      </c>
    </row>
    <row r="19" spans="1:84">
      <c r="A19" s="1">
        <v>1</v>
      </c>
      <c r="B19" s="5" t="s">
        <v>235</v>
      </c>
      <c r="C19" s="5" t="s">
        <v>235</v>
      </c>
      <c r="D19" s="6">
        <v>3</v>
      </c>
      <c r="E19" s="6">
        <v>1</v>
      </c>
      <c r="F19" s="1">
        <f t="shared" si="0"/>
        <v>4.1666666666666664E-2</v>
      </c>
      <c r="G19" s="1">
        <f t="shared" si="56"/>
        <v>0.70833333333333315</v>
      </c>
      <c r="H19" s="1">
        <f t="shared" si="57"/>
        <v>0.74999999999999978</v>
      </c>
      <c r="N19" s="5" t="s">
        <v>255</v>
      </c>
      <c r="O19" s="5" t="s">
        <v>256</v>
      </c>
      <c r="P19" s="6">
        <v>2</v>
      </c>
      <c r="Q19" s="6">
        <v>1</v>
      </c>
      <c r="R19" s="1">
        <f t="shared" si="3"/>
        <v>1.8518518518518517E-2</v>
      </c>
      <c r="S19" s="1">
        <f t="shared" si="19"/>
        <v>0.31481481481481477</v>
      </c>
      <c r="T19" s="1">
        <f t="shared" si="49"/>
        <v>0.33333333333333326</v>
      </c>
      <c r="U19" s="1">
        <f t="shared" ca="1" si="63"/>
        <v>0.84230451224668368</v>
      </c>
      <c r="W19" s="7" t="str">
        <f t="shared" ca="1" si="5"/>
        <v>sardines</v>
      </c>
      <c r="X19" s="7" t="str">
        <f t="shared" ca="1" si="6"/>
        <v>can of sardines</v>
      </c>
      <c r="Z19" s="5" t="s">
        <v>202</v>
      </c>
      <c r="AA19" s="5" t="s">
        <v>108</v>
      </c>
      <c r="AB19" s="6">
        <v>10</v>
      </c>
      <c r="AC19" s="6">
        <v>1</v>
      </c>
      <c r="AD19" s="1">
        <f t="shared" si="7"/>
        <v>3.125E-2</v>
      </c>
      <c r="AE19" s="1">
        <f t="shared" si="47"/>
        <v>0.53125</v>
      </c>
      <c r="AF19" s="1">
        <f t="shared" si="48"/>
        <v>0.5625</v>
      </c>
      <c r="AL19" s="5" t="s">
        <v>26</v>
      </c>
      <c r="AM19" s="5" t="s">
        <v>163</v>
      </c>
      <c r="AN19" s="6">
        <v>75</v>
      </c>
      <c r="AO19" s="6">
        <v>1</v>
      </c>
      <c r="AP19" s="1">
        <f t="shared" si="16"/>
        <v>1.8867924528301886E-2</v>
      </c>
      <c r="AQ19" s="1">
        <f t="shared" si="23"/>
        <v>0.32075471698113206</v>
      </c>
      <c r="AR19" s="1">
        <f t="shared" si="24"/>
        <v>0.33962264150943394</v>
      </c>
    </row>
    <row r="20" spans="1:84" ht="15.75" thickBot="1">
      <c r="A20" s="1">
        <v>1</v>
      </c>
      <c r="B20" s="5" t="s">
        <v>59</v>
      </c>
      <c r="C20" s="5" t="s">
        <v>60</v>
      </c>
      <c r="D20" s="6">
        <v>3</v>
      </c>
      <c r="E20" s="6">
        <v>1</v>
      </c>
      <c r="F20" s="1">
        <f t="shared" si="0"/>
        <v>4.1666666666666664E-2</v>
      </c>
      <c r="G20" s="1">
        <f t="shared" si="56"/>
        <v>0.74999999999999978</v>
      </c>
      <c r="H20" s="1">
        <f t="shared" si="57"/>
        <v>0.79166666666666641</v>
      </c>
      <c r="N20" s="5" t="s">
        <v>224</v>
      </c>
      <c r="O20" s="5" t="s">
        <v>224</v>
      </c>
      <c r="P20" s="6">
        <v>1</v>
      </c>
      <c r="Q20" s="6">
        <v>1</v>
      </c>
      <c r="R20" s="1">
        <f t="shared" si="3"/>
        <v>1.8518518518518517E-2</v>
      </c>
      <c r="S20" s="1">
        <f t="shared" si="19"/>
        <v>0.33333333333333326</v>
      </c>
      <c r="T20" s="1">
        <f t="shared" si="49"/>
        <v>0.35185185185185175</v>
      </c>
      <c r="U20" s="1">
        <f t="shared" ca="1" si="63"/>
        <v>0.84558614025811529</v>
      </c>
      <c r="W20" s="7" t="str">
        <f t="shared" ca="1" si="5"/>
        <v>sardines</v>
      </c>
      <c r="X20" s="7" t="str">
        <f t="shared" ca="1" si="6"/>
        <v>can of sardines</v>
      </c>
      <c r="Z20" s="5" t="s">
        <v>104</v>
      </c>
      <c r="AA20" s="5" t="s">
        <v>106</v>
      </c>
      <c r="AB20" s="6">
        <v>10</v>
      </c>
      <c r="AC20" s="6">
        <v>1</v>
      </c>
      <c r="AD20" s="1">
        <f t="shared" si="7"/>
        <v>3.125E-2</v>
      </c>
      <c r="AE20" s="1">
        <f t="shared" si="47"/>
        <v>0.5625</v>
      </c>
      <c r="AF20" s="1">
        <f t="shared" si="48"/>
        <v>0.59375</v>
      </c>
      <c r="AL20" s="5" t="s">
        <v>48</v>
      </c>
      <c r="AM20" s="5" t="s">
        <v>164</v>
      </c>
      <c r="AN20" s="6">
        <v>75</v>
      </c>
      <c r="AO20" s="6">
        <v>1</v>
      </c>
      <c r="AP20" s="1">
        <f t="shared" si="16"/>
        <v>1.8867924528301886E-2</v>
      </c>
      <c r="AQ20" s="1">
        <f t="shared" si="23"/>
        <v>0.33962264150943394</v>
      </c>
      <c r="AR20" s="1">
        <f t="shared" si="24"/>
        <v>0.35849056603773582</v>
      </c>
      <c r="BJ20" s="4" t="s">
        <v>340</v>
      </c>
    </row>
    <row r="21" spans="1:84">
      <c r="A21" s="1">
        <v>1</v>
      </c>
      <c r="B21" s="5" t="s">
        <v>61</v>
      </c>
      <c r="C21" s="5" t="s">
        <v>62</v>
      </c>
      <c r="D21" s="6">
        <v>8</v>
      </c>
      <c r="E21" s="6">
        <v>1</v>
      </c>
      <c r="F21" s="1">
        <f t="shared" si="0"/>
        <v>4.1666666666666664E-2</v>
      </c>
      <c r="G21" s="1">
        <f t="shared" si="56"/>
        <v>0.79166666666666641</v>
      </c>
      <c r="H21" s="1">
        <f t="shared" si="57"/>
        <v>0.83333333333333304</v>
      </c>
      <c r="N21" s="5" t="s">
        <v>257</v>
      </c>
      <c r="O21" s="5" t="s">
        <v>257</v>
      </c>
      <c r="P21" s="6">
        <v>1</v>
      </c>
      <c r="Q21" s="6">
        <v>1</v>
      </c>
      <c r="R21" s="1">
        <f t="shared" si="3"/>
        <v>1.8518518518518517E-2</v>
      </c>
      <c r="S21" s="1">
        <f t="shared" ref="S21:S55" si="65">T20</f>
        <v>0.35185185185185175</v>
      </c>
      <c r="T21" s="1">
        <f t="shared" ref="T21:T55" si="66">S21+R21</f>
        <v>0.37037037037037024</v>
      </c>
      <c r="U21" s="1">
        <f t="shared" ca="1" si="63"/>
        <v>0.97082984461446742</v>
      </c>
      <c r="W21" s="7" t="str">
        <f t="shared" ca="1" si="5"/>
        <v>Wheat Thins</v>
      </c>
      <c r="X21" s="7" t="str">
        <f t="shared" ca="1" si="6"/>
        <v>Wheat Thins</v>
      </c>
      <c r="Z21" s="5" t="s">
        <v>105</v>
      </c>
      <c r="AA21" s="5" t="s">
        <v>107</v>
      </c>
      <c r="AB21" s="6">
        <v>10</v>
      </c>
      <c r="AC21" s="6">
        <v>1</v>
      </c>
      <c r="AD21" s="1">
        <f t="shared" si="7"/>
        <v>3.125E-2</v>
      </c>
      <c r="AE21" s="1">
        <f t="shared" si="47"/>
        <v>0.59375</v>
      </c>
      <c r="AF21" s="1">
        <f t="shared" si="48"/>
        <v>0.625</v>
      </c>
      <c r="AL21" s="5" t="s">
        <v>111</v>
      </c>
      <c r="AM21" s="5" t="s">
        <v>112</v>
      </c>
      <c r="AN21" s="6">
        <v>20</v>
      </c>
      <c r="AO21" s="6">
        <v>1</v>
      </c>
      <c r="AP21" s="1">
        <f t="shared" si="16"/>
        <v>1.8867924528301886E-2</v>
      </c>
      <c r="AQ21" s="1">
        <f t="shared" si="23"/>
        <v>0.35849056603773582</v>
      </c>
      <c r="AR21" s="1">
        <f t="shared" si="24"/>
        <v>0.37735849056603771</v>
      </c>
      <c r="BE21" s="24" t="s">
        <v>15</v>
      </c>
      <c r="BF21" s="16" t="s">
        <v>17</v>
      </c>
      <c r="BG21" s="16" t="s">
        <v>16</v>
      </c>
      <c r="BH21" s="17" t="s">
        <v>192</v>
      </c>
      <c r="BJ21" s="25" t="s">
        <v>333</v>
      </c>
      <c r="BK21" s="28">
        <v>100</v>
      </c>
    </row>
    <row r="22" spans="1:84">
      <c r="A22" s="1">
        <v>1</v>
      </c>
      <c r="B22" s="5" t="s">
        <v>131</v>
      </c>
      <c r="C22" s="5" t="s">
        <v>132</v>
      </c>
      <c r="D22" s="6">
        <v>3</v>
      </c>
      <c r="E22" s="6">
        <v>1</v>
      </c>
      <c r="F22" s="1">
        <f t="shared" si="0"/>
        <v>4.1666666666666664E-2</v>
      </c>
      <c r="G22" s="1">
        <f t="shared" si="56"/>
        <v>0.83333333333333304</v>
      </c>
      <c r="H22" s="1">
        <f t="shared" si="57"/>
        <v>0.87499999999999967</v>
      </c>
      <c r="N22" s="5" t="s">
        <v>222</v>
      </c>
      <c r="O22" s="5" t="s">
        <v>222</v>
      </c>
      <c r="P22" s="6">
        <v>1</v>
      </c>
      <c r="Q22" s="6">
        <v>1</v>
      </c>
      <c r="R22" s="1">
        <f t="shared" si="3"/>
        <v>1.8518518518518517E-2</v>
      </c>
      <c r="S22" s="1">
        <f t="shared" si="65"/>
        <v>0.37037037037037024</v>
      </c>
      <c r="T22" s="1">
        <f t="shared" si="66"/>
        <v>0.38888888888888873</v>
      </c>
      <c r="U22" s="1">
        <f t="shared" ca="1" si="63"/>
        <v>0.19796290753713475</v>
      </c>
      <c r="W22" s="7" t="str">
        <f t="shared" ca="1" si="5"/>
        <v>celery w peanut butter</v>
      </c>
      <c r="X22" s="7" t="str">
        <f t="shared" ca="1" si="6"/>
        <v>celery, peanut butter</v>
      </c>
      <c r="Z22" s="5" t="s">
        <v>305</v>
      </c>
      <c r="AA22" s="5" t="s">
        <v>306</v>
      </c>
      <c r="AB22" s="6">
        <v>15</v>
      </c>
      <c r="AC22" s="6">
        <v>1</v>
      </c>
      <c r="AD22" s="1">
        <f t="shared" si="7"/>
        <v>3.125E-2</v>
      </c>
      <c r="AE22" s="1">
        <f t="shared" si="47"/>
        <v>0.625</v>
      </c>
      <c r="AF22" s="1">
        <f t="shared" si="48"/>
        <v>0.65625</v>
      </c>
      <c r="AL22" s="5" t="s">
        <v>129</v>
      </c>
      <c r="AM22" s="5" t="s">
        <v>130</v>
      </c>
      <c r="AN22" s="6">
        <v>15</v>
      </c>
      <c r="AO22" s="6">
        <v>1</v>
      </c>
      <c r="AP22" s="1">
        <f t="shared" si="16"/>
        <v>1.8867924528301886E-2</v>
      </c>
      <c r="AQ22" s="1">
        <f t="shared" si="23"/>
        <v>0.37735849056603771</v>
      </c>
      <c r="AR22" s="1">
        <f t="shared" si="24"/>
        <v>0.39622641509433959</v>
      </c>
      <c r="BE22" s="14" t="s">
        <v>193</v>
      </c>
      <c r="BF22" s="10">
        <v>3</v>
      </c>
      <c r="BG22" s="11">
        <f ca="1">MAX(BT3:BT16)</f>
        <v>2</v>
      </c>
      <c r="BH22" s="8" t="str">
        <f ca="1">IF(BG22&gt;BF22,"REFRESH","")</f>
        <v/>
      </c>
      <c r="BJ22" s="14" t="s">
        <v>335</v>
      </c>
      <c r="BK22" s="8">
        <v>100</v>
      </c>
    </row>
    <row r="23" spans="1:84">
      <c r="A23" s="1">
        <v>1</v>
      </c>
      <c r="B23" s="5" t="s">
        <v>236</v>
      </c>
      <c r="C23" s="5" t="s">
        <v>237</v>
      </c>
      <c r="D23" s="6">
        <v>5</v>
      </c>
      <c r="E23" s="6">
        <v>1</v>
      </c>
      <c r="F23" s="1">
        <f t="shared" si="0"/>
        <v>4.1666666666666664E-2</v>
      </c>
      <c r="G23" s="1">
        <f t="shared" si="56"/>
        <v>0.87499999999999967</v>
      </c>
      <c r="H23" s="1">
        <f t="shared" si="57"/>
        <v>0.9166666666666663</v>
      </c>
      <c r="N23" s="5" t="s">
        <v>117</v>
      </c>
      <c r="O23" s="5" t="s">
        <v>117</v>
      </c>
      <c r="P23" s="6">
        <v>1</v>
      </c>
      <c r="Q23" s="6">
        <v>1</v>
      </c>
      <c r="R23" s="1">
        <f t="shared" si="3"/>
        <v>1.8518518518518517E-2</v>
      </c>
      <c r="S23" s="1">
        <f t="shared" si="65"/>
        <v>0.38888888888888873</v>
      </c>
      <c r="T23" s="1">
        <f t="shared" si="66"/>
        <v>0.40740740740740722</v>
      </c>
      <c r="U23" s="1">
        <f t="shared" ca="1" si="63"/>
        <v>8.5016848637005538E-2</v>
      </c>
      <c r="W23" s="7" t="str">
        <f t="shared" ca="1" si="5"/>
        <v>bag of chips</v>
      </c>
      <c r="X23" s="7" t="str">
        <f t="shared" ca="1" si="6"/>
        <v>bag of chips</v>
      </c>
      <c r="Z23" s="5" t="s">
        <v>307</v>
      </c>
      <c r="AA23" s="5" t="s">
        <v>308</v>
      </c>
      <c r="AB23" s="6">
        <v>5</v>
      </c>
      <c r="AC23" s="6">
        <v>1</v>
      </c>
      <c r="AD23" s="1">
        <f t="shared" si="7"/>
        <v>3.125E-2</v>
      </c>
      <c r="AE23" s="1">
        <f t="shared" si="47"/>
        <v>0.65625</v>
      </c>
      <c r="AF23" s="1">
        <f t="shared" si="48"/>
        <v>0.6875</v>
      </c>
      <c r="AL23" s="5" t="s">
        <v>42</v>
      </c>
      <c r="AM23" s="5" t="s">
        <v>165</v>
      </c>
      <c r="AN23" s="6">
        <v>45</v>
      </c>
      <c r="AO23" s="6">
        <v>1</v>
      </c>
      <c r="AP23" s="1">
        <f t="shared" si="16"/>
        <v>1.8867924528301886E-2</v>
      </c>
      <c r="AQ23" s="1">
        <f t="shared" si="23"/>
        <v>0.39622641509433959</v>
      </c>
      <c r="AR23" s="1">
        <f t="shared" si="24"/>
        <v>0.41509433962264147</v>
      </c>
      <c r="BE23" s="14" t="s">
        <v>194</v>
      </c>
      <c r="BF23" s="10">
        <v>4</v>
      </c>
      <c r="BG23" s="11">
        <f ca="1">MAX(BU3:BU16)</f>
        <v>2</v>
      </c>
      <c r="BH23" s="8" t="str">
        <f ca="1">IF(BG23&gt;BF23,"REFRESH","")</f>
        <v/>
      </c>
      <c r="BJ23" s="14" t="s">
        <v>336</v>
      </c>
      <c r="BK23" s="8">
        <f ca="1">IF(OR(BH22="REFRESH",BH23="REFRESH",BH24="REFRESH",BH25="REFRESH",BH26="REFRESH",BH27="REFRESH",BH28="REFRESH",BH29="REFRESH",BH30="REFRESH",BH31="REFRESH",BH32="REFRESH",BH33="REFRESH"),1,0)</f>
        <v>1</v>
      </c>
    </row>
    <row r="24" spans="1:84">
      <c r="A24" s="1">
        <v>0</v>
      </c>
      <c r="B24" s="5" t="s">
        <v>145</v>
      </c>
      <c r="C24" s="5" t="s">
        <v>145</v>
      </c>
      <c r="D24" s="6">
        <v>1</v>
      </c>
      <c r="E24" s="6">
        <v>1</v>
      </c>
      <c r="F24" s="1">
        <f t="shared" si="0"/>
        <v>4.1666666666666664E-2</v>
      </c>
      <c r="G24" s="1">
        <f t="shared" si="56"/>
        <v>0.9166666666666663</v>
      </c>
      <c r="H24" s="1">
        <f t="shared" si="57"/>
        <v>0.95833333333333293</v>
      </c>
      <c r="N24" s="5" t="s">
        <v>258</v>
      </c>
      <c r="O24" s="5" t="s">
        <v>259</v>
      </c>
      <c r="P24" s="6">
        <v>3</v>
      </c>
      <c r="Q24" s="6">
        <v>1</v>
      </c>
      <c r="R24" s="1">
        <f t="shared" si="3"/>
        <v>1.8518518518518517E-2</v>
      </c>
      <c r="S24" s="1">
        <f t="shared" si="65"/>
        <v>0.40740740740740722</v>
      </c>
      <c r="T24" s="1">
        <f t="shared" si="66"/>
        <v>0.42592592592592571</v>
      </c>
      <c r="U24" s="1">
        <f t="shared" ca="1" si="63"/>
        <v>0.65705548624046384</v>
      </c>
      <c r="W24" s="7" t="str">
        <f t="shared" ca="1" si="5"/>
        <v>peanuts</v>
      </c>
      <c r="X24" s="7" t="str">
        <f t="shared" ca="1" si="6"/>
        <v>peanuts</v>
      </c>
      <c r="Z24" s="5" t="s">
        <v>309</v>
      </c>
      <c r="AA24" s="5" t="s">
        <v>310</v>
      </c>
      <c r="AB24" s="6">
        <v>10</v>
      </c>
      <c r="AC24" s="6">
        <v>1</v>
      </c>
      <c r="AD24" s="1">
        <f t="shared" si="7"/>
        <v>3.125E-2</v>
      </c>
      <c r="AE24" s="1">
        <f t="shared" si="47"/>
        <v>0.6875</v>
      </c>
      <c r="AF24" s="1">
        <f t="shared" si="48"/>
        <v>0.71875</v>
      </c>
      <c r="AL24" s="5" t="s">
        <v>41</v>
      </c>
      <c r="AM24" s="5" t="s">
        <v>166</v>
      </c>
      <c r="AN24" s="6">
        <v>45</v>
      </c>
      <c r="AO24" s="6">
        <v>1</v>
      </c>
      <c r="AP24" s="1">
        <f t="shared" si="16"/>
        <v>1.8867924528301886E-2</v>
      </c>
      <c r="AQ24" s="1">
        <f t="shared" si="23"/>
        <v>0.41509433962264147</v>
      </c>
      <c r="AR24" s="1">
        <f t="shared" si="24"/>
        <v>0.43396226415094336</v>
      </c>
      <c r="BE24" s="14" t="s">
        <v>195</v>
      </c>
      <c r="BF24" s="10">
        <v>3</v>
      </c>
      <c r="BG24" s="11">
        <f ca="1">MAX(BV3:BV16)</f>
        <v>3</v>
      </c>
      <c r="BH24" s="8" t="str">
        <f ca="1">IF(BG24&gt;BF24,"REFRESH","")</f>
        <v/>
      </c>
      <c r="BJ24" s="14" t="s">
        <v>332</v>
      </c>
      <c r="BK24" s="26">
        <f>1-BK25</f>
        <v>0.10999999999999999</v>
      </c>
    </row>
    <row r="25" spans="1:84">
      <c r="A25" s="1">
        <v>1</v>
      </c>
      <c r="B25" s="5" t="s">
        <v>146</v>
      </c>
      <c r="C25" s="5" t="s">
        <v>147</v>
      </c>
      <c r="D25" s="6">
        <v>2</v>
      </c>
      <c r="E25" s="6">
        <v>1</v>
      </c>
      <c r="F25" s="1">
        <f t="shared" si="0"/>
        <v>4.1666666666666664E-2</v>
      </c>
      <c r="G25" s="1">
        <f t="shared" si="56"/>
        <v>0.95833333333333293</v>
      </c>
      <c r="H25" s="1">
        <f t="shared" si="57"/>
        <v>0.99999999999999956</v>
      </c>
      <c r="N25" s="5" t="s">
        <v>133</v>
      </c>
      <c r="O25" s="5" t="s">
        <v>133</v>
      </c>
      <c r="P25" s="6">
        <v>1</v>
      </c>
      <c r="Q25" s="6">
        <v>1</v>
      </c>
      <c r="R25" s="1">
        <f t="shared" si="3"/>
        <v>1.8518518518518517E-2</v>
      </c>
      <c r="S25" s="1">
        <f t="shared" si="65"/>
        <v>0.42592592592592571</v>
      </c>
      <c r="T25" s="1">
        <f t="shared" si="66"/>
        <v>0.4444444444444442</v>
      </c>
      <c r="U25" s="1">
        <f t="shared" ref="U25:U29" ca="1" si="67">RAND()</f>
        <v>0.75658077679676961</v>
      </c>
      <c r="W25" s="7" t="str">
        <f t="shared" ca="1" si="5"/>
        <v>pretzels</v>
      </c>
      <c r="X25" s="7" t="str">
        <f t="shared" ca="1" si="6"/>
        <v>pretzels</v>
      </c>
      <c r="Z25" s="5" t="s">
        <v>311</v>
      </c>
      <c r="AA25" s="5" t="s">
        <v>312</v>
      </c>
      <c r="AB25" s="6">
        <v>20</v>
      </c>
      <c r="AC25" s="6">
        <v>1</v>
      </c>
      <c r="AD25" s="1">
        <f t="shared" si="7"/>
        <v>3.125E-2</v>
      </c>
      <c r="AE25" s="1">
        <f t="shared" si="47"/>
        <v>0.71875</v>
      </c>
      <c r="AF25" s="1">
        <f t="shared" si="48"/>
        <v>0.75</v>
      </c>
      <c r="AL25" s="5" t="s">
        <v>40</v>
      </c>
      <c r="AM25" s="5" t="s">
        <v>167</v>
      </c>
      <c r="AN25" s="6">
        <v>50</v>
      </c>
      <c r="AO25" s="6">
        <v>1</v>
      </c>
      <c r="AP25" s="1">
        <f t="shared" si="16"/>
        <v>1.8867924528301886E-2</v>
      </c>
      <c r="AQ25" s="1">
        <f t="shared" si="23"/>
        <v>0.43396226415094336</v>
      </c>
      <c r="AR25" s="1">
        <f t="shared" si="24"/>
        <v>0.45283018867924524</v>
      </c>
      <c r="BE25" s="14" t="s">
        <v>196</v>
      </c>
      <c r="BF25" s="10">
        <v>4</v>
      </c>
      <c r="BG25" s="11">
        <f ca="1">MAX(BW3:BW16)</f>
        <v>2</v>
      </c>
      <c r="BH25" s="8" t="str">
        <f ca="1">IF(BG25&gt;BF25,"REFRESH","")</f>
        <v/>
      </c>
      <c r="BJ25" s="14" t="s">
        <v>334</v>
      </c>
      <c r="BK25" s="22">
        <f>AVERAGE(A:A)</f>
        <v>0.89</v>
      </c>
    </row>
    <row r="26" spans="1:84" ht="15.75" thickBot="1">
      <c r="A26" s="1">
        <v>1</v>
      </c>
      <c r="D26" s="20"/>
      <c r="E26" s="20"/>
      <c r="N26" s="5" t="s">
        <v>134</v>
      </c>
      <c r="O26" s="5" t="s">
        <v>134</v>
      </c>
      <c r="P26" s="6">
        <v>1</v>
      </c>
      <c r="Q26" s="6">
        <v>1</v>
      </c>
      <c r="R26" s="1">
        <f t="shared" si="3"/>
        <v>1.8518518518518517E-2</v>
      </c>
      <c r="S26" s="1">
        <f t="shared" si="65"/>
        <v>0.4444444444444442</v>
      </c>
      <c r="T26" s="1">
        <f t="shared" si="66"/>
        <v>0.46296296296296269</v>
      </c>
      <c r="U26" s="1">
        <f t="shared" ca="1" si="67"/>
        <v>0.42143427199586547</v>
      </c>
      <c r="W26" s="7" t="str">
        <f t="shared" ca="1" si="5"/>
        <v>graham crackers</v>
      </c>
      <c r="X26" s="7" t="str">
        <f t="shared" ca="1" si="6"/>
        <v>graham crackers, peanut butter</v>
      </c>
      <c r="Z26" s="5" t="s">
        <v>313</v>
      </c>
      <c r="AA26" s="5" t="s">
        <v>314</v>
      </c>
      <c r="AB26" s="6">
        <v>20</v>
      </c>
      <c r="AC26" s="6">
        <v>1</v>
      </c>
      <c r="AD26" s="1">
        <f t="shared" si="7"/>
        <v>3.125E-2</v>
      </c>
      <c r="AE26" s="1">
        <f t="shared" si="47"/>
        <v>0.75</v>
      </c>
      <c r="AF26" s="1">
        <f t="shared" si="48"/>
        <v>0.78125</v>
      </c>
      <c r="AL26" s="5" t="s">
        <v>6</v>
      </c>
      <c r="AM26" s="5" t="s">
        <v>168</v>
      </c>
      <c r="AN26" s="6">
        <v>40</v>
      </c>
      <c r="AO26" s="6">
        <v>1</v>
      </c>
      <c r="AP26" s="1">
        <f t="shared" si="16"/>
        <v>1.8867924528301886E-2</v>
      </c>
      <c r="AQ26" s="1">
        <f t="shared" si="23"/>
        <v>0.45283018867924524</v>
      </c>
      <c r="AR26" s="1">
        <f t="shared" si="24"/>
        <v>0.47169811320754712</v>
      </c>
      <c r="BE26" s="14" t="s">
        <v>197</v>
      </c>
      <c r="BF26" s="10">
        <v>3</v>
      </c>
      <c r="BG26" s="11">
        <f ca="1">MAX(BX3:BX16)</f>
        <v>1</v>
      </c>
      <c r="BH26" s="8" t="str">
        <f ca="1">IF(BG26&gt;BF26,"REFRESH","")</f>
        <v/>
      </c>
      <c r="BJ26" s="18" t="s">
        <v>339</v>
      </c>
      <c r="BK26" s="27">
        <f>1/BK24</f>
        <v>9.0909090909090917</v>
      </c>
    </row>
    <row r="27" spans="1:84">
      <c r="A27" s="1">
        <v>1</v>
      </c>
      <c r="D27" s="20"/>
      <c r="E27" s="20"/>
      <c r="N27" s="5" t="s">
        <v>260</v>
      </c>
      <c r="O27" s="5" t="s">
        <v>260</v>
      </c>
      <c r="P27" s="6">
        <v>1</v>
      </c>
      <c r="Q27" s="6">
        <v>1</v>
      </c>
      <c r="R27" s="1">
        <f t="shared" si="3"/>
        <v>1.8518518518518517E-2</v>
      </c>
      <c r="S27" s="1">
        <f t="shared" si="65"/>
        <v>0.46296296296296269</v>
      </c>
      <c r="T27" s="1">
        <f t="shared" si="66"/>
        <v>0.48148148148148118</v>
      </c>
      <c r="U27" s="1">
        <f t="shared" ca="1" si="67"/>
        <v>0.52912393558189308</v>
      </c>
      <c r="W27" s="7" t="str">
        <f t="shared" ca="1" si="5"/>
        <v>kiwi</v>
      </c>
      <c r="X27" s="7" t="str">
        <f t="shared" ca="1" si="6"/>
        <v>kiwi</v>
      </c>
      <c r="Z27" s="5" t="s">
        <v>315</v>
      </c>
      <c r="AA27" s="5" t="s">
        <v>316</v>
      </c>
      <c r="AB27" s="6">
        <v>10</v>
      </c>
      <c r="AC27" s="6">
        <v>1</v>
      </c>
      <c r="AD27" s="1">
        <f t="shared" si="7"/>
        <v>3.125E-2</v>
      </c>
      <c r="AE27" s="1">
        <f t="shared" si="47"/>
        <v>0.78125</v>
      </c>
      <c r="AF27" s="1">
        <f t="shared" si="48"/>
        <v>0.8125</v>
      </c>
      <c r="AL27" s="5" t="s">
        <v>5</v>
      </c>
      <c r="AM27" s="5" t="s">
        <v>169</v>
      </c>
      <c r="AN27" s="6">
        <v>40</v>
      </c>
      <c r="AO27" s="6">
        <v>1</v>
      </c>
      <c r="AP27" s="1">
        <f t="shared" si="16"/>
        <v>1.8867924528301886E-2</v>
      </c>
      <c r="AQ27" s="1">
        <f t="shared" si="23"/>
        <v>0.47169811320754712</v>
      </c>
      <c r="AR27" s="1">
        <f t="shared" si="24"/>
        <v>0.490566037735849</v>
      </c>
      <c r="BE27" s="14" t="s">
        <v>329</v>
      </c>
      <c r="BF27" s="19"/>
      <c r="BG27" s="11"/>
      <c r="BH27" s="8" t="str">
        <f ca="1">IF(BZ18&gt;0,"REFRESH","")</f>
        <v/>
      </c>
    </row>
    <row r="28" spans="1:84">
      <c r="A28" s="1">
        <v>1</v>
      </c>
      <c r="D28" s="20"/>
      <c r="E28" s="20"/>
      <c r="N28" s="5" t="s">
        <v>261</v>
      </c>
      <c r="O28" s="5" t="s">
        <v>261</v>
      </c>
      <c r="P28" s="6">
        <v>1</v>
      </c>
      <c r="Q28" s="6">
        <v>1</v>
      </c>
      <c r="R28" s="1">
        <f t="shared" si="3"/>
        <v>1.8518518518518517E-2</v>
      </c>
      <c r="S28" s="1">
        <f t="shared" si="65"/>
        <v>0.48148148148148118</v>
      </c>
      <c r="T28" s="1">
        <f t="shared" si="66"/>
        <v>0.49999999999999967</v>
      </c>
      <c r="U28" s="1">
        <f t="shared" ca="1" si="67"/>
        <v>0.64891413541875687</v>
      </c>
      <c r="W28" s="7" t="str">
        <f t="shared" ca="1" si="5"/>
        <v>peanuts</v>
      </c>
      <c r="X28" s="7" t="str">
        <f t="shared" ca="1" si="6"/>
        <v>peanuts</v>
      </c>
      <c r="Z28" s="5" t="s">
        <v>317</v>
      </c>
      <c r="AA28" s="5" t="s">
        <v>318</v>
      </c>
      <c r="AB28" s="6">
        <v>35</v>
      </c>
      <c r="AC28" s="6">
        <v>1</v>
      </c>
      <c r="AD28" s="1">
        <f t="shared" si="7"/>
        <v>3.125E-2</v>
      </c>
      <c r="AE28" s="1">
        <f t="shared" si="47"/>
        <v>0.8125</v>
      </c>
      <c r="AF28" s="1">
        <f t="shared" si="48"/>
        <v>0.84375</v>
      </c>
      <c r="AL28" s="5" t="s">
        <v>119</v>
      </c>
      <c r="AM28" s="5" t="s">
        <v>120</v>
      </c>
      <c r="AN28" s="6">
        <v>15</v>
      </c>
      <c r="AO28" s="6">
        <v>1</v>
      </c>
      <c r="AP28" s="1">
        <f t="shared" si="16"/>
        <v>1.8867924528301886E-2</v>
      </c>
      <c r="AQ28" s="1">
        <f t="shared" si="23"/>
        <v>0.490566037735849</v>
      </c>
      <c r="AR28" s="1">
        <f t="shared" si="24"/>
        <v>0.50943396226415094</v>
      </c>
      <c r="BE28" s="14" t="s">
        <v>330</v>
      </c>
      <c r="BF28" s="19"/>
      <c r="BG28" s="11"/>
      <c r="BH28" s="8" t="str">
        <f ca="1">IF(CA18&gt;0,"REFRESH","")</f>
        <v/>
      </c>
    </row>
    <row r="29" spans="1:84">
      <c r="A29" s="1">
        <v>1</v>
      </c>
      <c r="D29" s="20"/>
      <c r="E29" s="20"/>
      <c r="N29" s="5" t="s">
        <v>116</v>
      </c>
      <c r="O29" s="5" t="s">
        <v>116</v>
      </c>
      <c r="P29" s="6">
        <v>1</v>
      </c>
      <c r="Q29" s="6">
        <v>1</v>
      </c>
      <c r="R29" s="1">
        <f t="shared" si="3"/>
        <v>1.8518518518518517E-2</v>
      </c>
      <c r="S29" s="1">
        <f t="shared" si="65"/>
        <v>0.49999999999999967</v>
      </c>
      <c r="T29" s="1">
        <f t="shared" si="66"/>
        <v>0.51851851851851816</v>
      </c>
      <c r="U29" s="1">
        <f t="shared" ca="1" si="67"/>
        <v>0.24526743612730528</v>
      </c>
      <c r="W29" s="7" t="str">
        <f t="shared" ca="1" si="5"/>
        <v>chips w salsa</v>
      </c>
      <c r="X29" s="7" t="str">
        <f t="shared" ca="1" si="6"/>
        <v>chips, salsa</v>
      </c>
      <c r="Z29" s="5" t="s">
        <v>319</v>
      </c>
      <c r="AA29" s="5" t="s">
        <v>320</v>
      </c>
      <c r="AB29" s="6">
        <v>10</v>
      </c>
      <c r="AC29" s="6">
        <v>1</v>
      </c>
      <c r="AD29" s="1">
        <f t="shared" si="7"/>
        <v>3.125E-2</v>
      </c>
      <c r="AE29" s="1">
        <f t="shared" si="47"/>
        <v>0.84375</v>
      </c>
      <c r="AF29" s="1">
        <f t="shared" si="48"/>
        <v>0.875</v>
      </c>
      <c r="AL29" s="5" t="s">
        <v>9</v>
      </c>
      <c r="AM29" s="5" t="s">
        <v>170</v>
      </c>
      <c r="AN29" s="6">
        <v>45</v>
      </c>
      <c r="AO29" s="6">
        <v>1</v>
      </c>
      <c r="AP29" s="1">
        <f t="shared" si="16"/>
        <v>1.8867924528301886E-2</v>
      </c>
      <c r="AQ29" s="1">
        <f t="shared" si="23"/>
        <v>0.50943396226415094</v>
      </c>
      <c r="AR29" s="1">
        <f t="shared" si="24"/>
        <v>0.52830188679245282</v>
      </c>
      <c r="BE29" s="14" t="s">
        <v>331</v>
      </c>
      <c r="BF29" s="19"/>
      <c r="BG29" s="11"/>
      <c r="BH29" s="8" t="str">
        <f ca="1">IF(CB18&gt;0,"REFRESH","")</f>
        <v/>
      </c>
    </row>
    <row r="30" spans="1:84">
      <c r="A30" s="1">
        <v>0</v>
      </c>
      <c r="D30" s="20"/>
      <c r="E30" s="20"/>
      <c r="N30" s="5" t="s">
        <v>262</v>
      </c>
      <c r="O30" s="5" t="s">
        <v>262</v>
      </c>
      <c r="P30" s="6">
        <v>1</v>
      </c>
      <c r="Q30" s="6">
        <v>1</v>
      </c>
      <c r="R30" s="1">
        <f t="shared" si="3"/>
        <v>1.8518518518518517E-2</v>
      </c>
      <c r="S30" s="1">
        <f t="shared" si="65"/>
        <v>0.51851851851851816</v>
      </c>
      <c r="T30" s="1">
        <f t="shared" si="66"/>
        <v>0.53703703703703665</v>
      </c>
      <c r="Z30" s="5" t="s">
        <v>205</v>
      </c>
      <c r="AA30" s="5" t="s">
        <v>205</v>
      </c>
      <c r="AB30" s="6">
        <v>10</v>
      </c>
      <c r="AC30" s="6">
        <v>1</v>
      </c>
      <c r="AD30" s="1">
        <f t="shared" si="7"/>
        <v>3.125E-2</v>
      </c>
      <c r="AE30" s="1">
        <f t="shared" si="47"/>
        <v>0.875</v>
      </c>
      <c r="AF30" s="1">
        <f t="shared" si="48"/>
        <v>0.90625</v>
      </c>
      <c r="AL30" s="5" t="s">
        <v>8</v>
      </c>
      <c r="AM30" s="5" t="s">
        <v>171</v>
      </c>
      <c r="AN30" s="6">
        <v>30</v>
      </c>
      <c r="AO30" s="6">
        <v>1</v>
      </c>
      <c r="AP30" s="1">
        <f t="shared" si="16"/>
        <v>1.8867924528301886E-2</v>
      </c>
      <c r="AQ30" s="1">
        <f t="shared" si="23"/>
        <v>0.52830188679245282</v>
      </c>
      <c r="AR30" s="1">
        <f t="shared" si="24"/>
        <v>0.54716981132075471</v>
      </c>
      <c r="BE30" s="14" t="s">
        <v>211</v>
      </c>
      <c r="BF30" s="11"/>
      <c r="BG30" s="11"/>
      <c r="BH30" s="8" t="str">
        <f ca="1">IF(CD18&gt;0,"REFRESH","")</f>
        <v/>
      </c>
    </row>
    <row r="31" spans="1:84">
      <c r="A31" s="1">
        <v>1</v>
      </c>
      <c r="D31" s="20"/>
      <c r="E31" s="20"/>
      <c r="N31" s="5" t="s">
        <v>263</v>
      </c>
      <c r="O31" s="5" t="s">
        <v>264</v>
      </c>
      <c r="P31" s="6">
        <v>5</v>
      </c>
      <c r="Q31" s="6">
        <v>1</v>
      </c>
      <c r="R31" s="1">
        <f t="shared" si="3"/>
        <v>1.8518518518518517E-2</v>
      </c>
      <c r="S31" s="1">
        <f t="shared" si="65"/>
        <v>0.53703703703703665</v>
      </c>
      <c r="T31" s="1">
        <f t="shared" si="66"/>
        <v>0.55555555555555514</v>
      </c>
      <c r="Z31" s="5" t="s">
        <v>321</v>
      </c>
      <c r="AA31" s="5" t="s">
        <v>322</v>
      </c>
      <c r="AB31" s="6">
        <v>10</v>
      </c>
      <c r="AC31" s="6">
        <v>1</v>
      </c>
      <c r="AD31" s="1">
        <f t="shared" si="7"/>
        <v>3.125E-2</v>
      </c>
      <c r="AE31" s="1">
        <f t="shared" si="47"/>
        <v>0.90625</v>
      </c>
      <c r="AF31" s="1">
        <f t="shared" si="48"/>
        <v>0.9375</v>
      </c>
      <c r="AL31" s="5" t="s">
        <v>28</v>
      </c>
      <c r="AM31" s="5" t="s">
        <v>172</v>
      </c>
      <c r="AN31" s="6">
        <v>50</v>
      </c>
      <c r="AO31" s="6">
        <v>1</v>
      </c>
      <c r="AP31" s="1">
        <f t="shared" si="16"/>
        <v>1.8867924528301886E-2</v>
      </c>
      <c r="AQ31" s="1">
        <f t="shared" si="23"/>
        <v>0.54716981132075471</v>
      </c>
      <c r="AR31" s="1">
        <f t="shared" si="24"/>
        <v>0.56603773584905659</v>
      </c>
      <c r="BE31" s="14" t="s">
        <v>213</v>
      </c>
      <c r="BF31" s="11"/>
      <c r="BG31" s="11"/>
      <c r="BH31" s="8" t="str">
        <f ca="1">IF(CF18=0,"REFRESH","")</f>
        <v>REFRESH</v>
      </c>
    </row>
    <row r="32" spans="1:84">
      <c r="A32" s="1">
        <v>0</v>
      </c>
      <c r="D32" s="20"/>
      <c r="E32" s="20"/>
      <c r="N32" s="5" t="s">
        <v>138</v>
      </c>
      <c r="O32" s="5" t="s">
        <v>138</v>
      </c>
      <c r="P32" s="6">
        <v>1</v>
      </c>
      <c r="Q32" s="6">
        <v>1</v>
      </c>
      <c r="R32" s="1">
        <f t="shared" si="3"/>
        <v>1.8518518518518517E-2</v>
      </c>
      <c r="S32" s="1">
        <f t="shared" si="65"/>
        <v>0.55555555555555514</v>
      </c>
      <c r="T32" s="1">
        <f t="shared" si="66"/>
        <v>0.57407407407407363</v>
      </c>
      <c r="Z32" s="5" t="s">
        <v>323</v>
      </c>
      <c r="AA32" s="5" t="s">
        <v>324</v>
      </c>
      <c r="AB32" s="6">
        <v>45</v>
      </c>
      <c r="AC32" s="6">
        <v>1</v>
      </c>
      <c r="AD32" s="1">
        <f t="shared" si="7"/>
        <v>3.125E-2</v>
      </c>
      <c r="AE32" s="1">
        <f t="shared" si="47"/>
        <v>0.9375</v>
      </c>
      <c r="AF32" s="1">
        <f t="shared" si="48"/>
        <v>0.96875</v>
      </c>
      <c r="AL32" s="5" t="s">
        <v>121</v>
      </c>
      <c r="AM32" s="5" t="s">
        <v>122</v>
      </c>
      <c r="AN32" s="6">
        <v>60</v>
      </c>
      <c r="AO32" s="6">
        <v>1</v>
      </c>
      <c r="AP32" s="1">
        <f t="shared" si="16"/>
        <v>1.8867924528301886E-2</v>
      </c>
      <c r="AQ32" s="1">
        <f t="shared" si="23"/>
        <v>0.56603773584905659</v>
      </c>
      <c r="AR32" s="1">
        <f t="shared" si="24"/>
        <v>0.58490566037735847</v>
      </c>
      <c r="BE32" s="14" t="s">
        <v>337</v>
      </c>
      <c r="BF32" s="10">
        <v>4</v>
      </c>
      <c r="BG32" s="11">
        <f ca="1">COUNTIF(BH3:BH18,AL35)+COUNTIF(BH3:BH18,AL54)</f>
        <v>0</v>
      </c>
      <c r="BH32" s="8" t="str">
        <f ca="1">IF(BG32&gt;BF32,"REFRESH","")</f>
        <v/>
      </c>
    </row>
    <row r="33" spans="1:62" ht="15.75" thickBot="1">
      <c r="A33" s="1">
        <v>1</v>
      </c>
      <c r="D33" s="20"/>
      <c r="E33" s="20"/>
      <c r="N33" s="5" t="s">
        <v>265</v>
      </c>
      <c r="O33" s="5" t="s">
        <v>266</v>
      </c>
      <c r="P33" s="6">
        <v>5</v>
      </c>
      <c r="Q33" s="6">
        <v>1</v>
      </c>
      <c r="R33" s="1">
        <f t="shared" si="3"/>
        <v>1.8518518518518517E-2</v>
      </c>
      <c r="S33" s="1">
        <f t="shared" si="65"/>
        <v>0.57407407407407363</v>
      </c>
      <c r="T33" s="1">
        <f t="shared" si="66"/>
        <v>0.59259259259259212</v>
      </c>
      <c r="Z33" s="5" t="s">
        <v>325</v>
      </c>
      <c r="AA33" s="5" t="s">
        <v>326</v>
      </c>
      <c r="AB33" s="6">
        <v>5</v>
      </c>
      <c r="AC33" s="6">
        <v>1</v>
      </c>
      <c r="AD33" s="1">
        <f t="shared" si="7"/>
        <v>3.125E-2</v>
      </c>
      <c r="AE33" s="1">
        <f t="shared" si="47"/>
        <v>0.96875</v>
      </c>
      <c r="AF33" s="1">
        <f t="shared" si="48"/>
        <v>1</v>
      </c>
      <c r="AL33" s="5" t="s">
        <v>43</v>
      </c>
      <c r="AM33" s="5" t="s">
        <v>173</v>
      </c>
      <c r="AN33" s="6">
        <v>25</v>
      </c>
      <c r="AO33" s="6">
        <v>1</v>
      </c>
      <c r="AP33" s="1">
        <f t="shared" si="16"/>
        <v>1.8867924528301886E-2</v>
      </c>
      <c r="AQ33" s="1">
        <f t="shared" si="23"/>
        <v>0.58490566037735847</v>
      </c>
      <c r="AR33" s="1">
        <f t="shared" si="24"/>
        <v>0.60377358490566035</v>
      </c>
      <c r="BE33" s="18" t="s">
        <v>338</v>
      </c>
      <c r="BF33" s="23">
        <v>1</v>
      </c>
      <c r="BG33" s="12">
        <f ca="1">BG32</f>
        <v>0</v>
      </c>
      <c r="BH33" s="9" t="str">
        <f ca="1">IF(BG33&lt;BF33,"REFRESH","")</f>
        <v>REFRESH</v>
      </c>
    </row>
    <row r="34" spans="1:62">
      <c r="A34" s="1">
        <v>1</v>
      </c>
      <c r="D34" s="20"/>
      <c r="E34" s="20"/>
      <c r="N34" s="5" t="s">
        <v>267</v>
      </c>
      <c r="O34" s="5" t="s">
        <v>267</v>
      </c>
      <c r="P34" s="6">
        <v>1</v>
      </c>
      <c r="Q34" s="6">
        <v>1</v>
      </c>
      <c r="R34" s="1">
        <f t="shared" si="3"/>
        <v>1.8518518518518517E-2</v>
      </c>
      <c r="S34" s="1">
        <f t="shared" si="65"/>
        <v>0.59259259259259212</v>
      </c>
      <c r="T34" s="1">
        <f t="shared" si="66"/>
        <v>0.61111111111111061</v>
      </c>
      <c r="AB34" s="20"/>
      <c r="AC34" s="20"/>
      <c r="AD34" s="20"/>
      <c r="AL34" s="5" t="s">
        <v>123</v>
      </c>
      <c r="AM34" s="5" t="s">
        <v>124</v>
      </c>
      <c r="AN34" s="6">
        <v>10</v>
      </c>
      <c r="AO34" s="6">
        <v>1</v>
      </c>
      <c r="AP34" s="1">
        <f t="shared" si="16"/>
        <v>1.8867924528301886E-2</v>
      </c>
      <c r="AQ34" s="1">
        <f t="shared" si="23"/>
        <v>0.60377358490566035</v>
      </c>
      <c r="AR34" s="1">
        <f t="shared" si="24"/>
        <v>0.62264150943396224</v>
      </c>
      <c r="BG34" s="11"/>
      <c r="BH34" s="11"/>
    </row>
    <row r="35" spans="1:62">
      <c r="A35" s="1">
        <v>0</v>
      </c>
      <c r="D35" s="20"/>
      <c r="E35" s="20"/>
      <c r="N35" s="5" t="s">
        <v>268</v>
      </c>
      <c r="O35" s="5" t="s">
        <v>269</v>
      </c>
      <c r="P35" s="6">
        <v>2</v>
      </c>
      <c r="Q35" s="6">
        <v>1</v>
      </c>
      <c r="R35" s="1">
        <f t="shared" si="3"/>
        <v>1.8518518518518517E-2</v>
      </c>
      <c r="S35" s="1">
        <f t="shared" si="65"/>
        <v>0.61111111111111061</v>
      </c>
      <c r="T35" s="1">
        <f t="shared" si="66"/>
        <v>0.6296296296296291</v>
      </c>
      <c r="AB35" s="20"/>
      <c r="AC35" s="20"/>
      <c r="AD35" s="20"/>
      <c r="AL35" s="5" t="s">
        <v>343</v>
      </c>
      <c r="AM35" s="5" t="s">
        <v>344</v>
      </c>
      <c r="AN35" s="6">
        <v>0</v>
      </c>
      <c r="AO35" s="6">
        <v>1</v>
      </c>
      <c r="AP35" s="1">
        <f t="shared" si="16"/>
        <v>1.8867924528301886E-2</v>
      </c>
      <c r="AQ35" s="1">
        <f t="shared" si="23"/>
        <v>0.62264150943396224</v>
      </c>
      <c r="AR35" s="1">
        <f t="shared" si="24"/>
        <v>0.64150943396226412</v>
      </c>
      <c r="BG35" s="11"/>
      <c r="BH35" s="21"/>
      <c r="BJ35" s="1"/>
    </row>
    <row r="36" spans="1:62">
      <c r="A36" s="1">
        <v>1</v>
      </c>
      <c r="D36" s="20"/>
      <c r="E36" s="20"/>
      <c r="N36" s="5" t="s">
        <v>139</v>
      </c>
      <c r="O36" s="5" t="s">
        <v>140</v>
      </c>
      <c r="P36" s="6">
        <v>3</v>
      </c>
      <c r="Q36" s="6">
        <v>1</v>
      </c>
      <c r="R36" s="1">
        <f t="shared" si="3"/>
        <v>1.8518518518518517E-2</v>
      </c>
      <c r="S36" s="1">
        <f t="shared" si="65"/>
        <v>0.6296296296296291</v>
      </c>
      <c r="T36" s="1">
        <f t="shared" si="66"/>
        <v>0.64814814814814758</v>
      </c>
      <c r="AB36" s="20"/>
      <c r="AC36" s="20"/>
      <c r="AD36" s="20"/>
      <c r="AL36" s="5" t="s">
        <v>37</v>
      </c>
      <c r="AM36" s="5" t="s">
        <v>174</v>
      </c>
      <c r="AN36" s="6">
        <v>30</v>
      </c>
      <c r="AO36" s="6">
        <v>1</v>
      </c>
      <c r="AP36" s="1">
        <f t="shared" si="16"/>
        <v>1.8867924528301886E-2</v>
      </c>
      <c r="AQ36" s="1">
        <f t="shared" si="23"/>
        <v>0.64150943396226412</v>
      </c>
      <c r="AR36" s="1">
        <f t="shared" si="24"/>
        <v>0.660377358490566</v>
      </c>
      <c r="BG36" s="11"/>
      <c r="BH36" s="21"/>
    </row>
    <row r="37" spans="1:62">
      <c r="A37" s="1">
        <v>1</v>
      </c>
      <c r="D37" s="20"/>
      <c r="E37" s="20"/>
      <c r="N37" s="5" t="s">
        <v>135</v>
      </c>
      <c r="O37" s="5" t="s">
        <v>135</v>
      </c>
      <c r="P37" s="6">
        <v>1</v>
      </c>
      <c r="Q37" s="6">
        <v>1</v>
      </c>
      <c r="R37" s="1">
        <f t="shared" si="3"/>
        <v>1.8518518518518517E-2</v>
      </c>
      <c r="S37" s="1">
        <f t="shared" si="65"/>
        <v>0.64814814814814758</v>
      </c>
      <c r="T37" s="1">
        <f t="shared" si="66"/>
        <v>0.66666666666666607</v>
      </c>
      <c r="AB37" s="20"/>
      <c r="AC37" s="20"/>
      <c r="AD37" s="20"/>
      <c r="AL37" s="5" t="s">
        <v>47</v>
      </c>
      <c r="AM37" s="5" t="s">
        <v>175</v>
      </c>
      <c r="AN37" s="6">
        <v>40</v>
      </c>
      <c r="AO37" s="6">
        <v>1</v>
      </c>
      <c r="AP37" s="1">
        <f t="shared" si="16"/>
        <v>1.8867924528301886E-2</v>
      </c>
      <c r="AQ37" s="1">
        <f t="shared" si="23"/>
        <v>0.660377358490566</v>
      </c>
      <c r="AR37" s="1">
        <f t="shared" si="24"/>
        <v>0.67924528301886788</v>
      </c>
      <c r="AV37" s="4" t="s">
        <v>67</v>
      </c>
      <c r="BG37" s="11"/>
      <c r="BH37" s="21"/>
    </row>
    <row r="38" spans="1:62">
      <c r="A38" s="1">
        <v>1</v>
      </c>
      <c r="D38" s="20"/>
      <c r="E38" s="20"/>
      <c r="N38" s="5" t="s">
        <v>270</v>
      </c>
      <c r="O38" s="5" t="s">
        <v>270</v>
      </c>
      <c r="P38" s="6">
        <v>1</v>
      </c>
      <c r="Q38" s="6">
        <v>1</v>
      </c>
      <c r="R38" s="1">
        <f t="shared" si="3"/>
        <v>1.8518518518518517E-2</v>
      </c>
      <c r="S38" s="1">
        <f t="shared" si="65"/>
        <v>0.66666666666666607</v>
      </c>
      <c r="T38" s="1">
        <f t="shared" si="66"/>
        <v>0.68518518518518456</v>
      </c>
      <c r="AB38" s="20"/>
      <c r="AC38" s="20"/>
      <c r="AD38" s="20"/>
      <c r="AL38" s="5" t="s">
        <v>327</v>
      </c>
      <c r="AM38" s="5" t="s">
        <v>328</v>
      </c>
      <c r="AN38" s="6">
        <v>35</v>
      </c>
      <c r="AO38" s="6">
        <v>1</v>
      </c>
      <c r="AP38" s="1">
        <f t="shared" si="16"/>
        <v>1.8867924528301886E-2</v>
      </c>
      <c r="AQ38" s="1">
        <f t="shared" si="23"/>
        <v>0.67924528301886788</v>
      </c>
      <c r="AR38" s="1">
        <f t="shared" si="24"/>
        <v>0.69811320754716977</v>
      </c>
      <c r="AV38" s="7" t="s">
        <v>50</v>
      </c>
      <c r="BG38" s="11"/>
      <c r="BH38" s="11"/>
    </row>
    <row r="39" spans="1:62">
      <c r="A39" s="1">
        <v>1</v>
      </c>
      <c r="D39" s="20"/>
      <c r="E39" s="20"/>
      <c r="N39" s="5" t="s">
        <v>157</v>
      </c>
      <c r="O39" s="5" t="s">
        <v>157</v>
      </c>
      <c r="P39" s="6">
        <v>1</v>
      </c>
      <c r="Q39" s="6">
        <v>1</v>
      </c>
      <c r="R39" s="1">
        <f t="shared" si="3"/>
        <v>1.8518518518518517E-2</v>
      </c>
      <c r="S39" s="1">
        <f t="shared" si="65"/>
        <v>0.68518518518518456</v>
      </c>
      <c r="T39" s="1">
        <f t="shared" si="66"/>
        <v>0.70370370370370305</v>
      </c>
      <c r="AB39" s="20"/>
      <c r="AC39" s="20"/>
      <c r="AD39" s="20"/>
      <c r="AL39" s="5" t="s">
        <v>18</v>
      </c>
      <c r="AM39" s="5" t="s">
        <v>176</v>
      </c>
      <c r="AN39" s="6">
        <v>20</v>
      </c>
      <c r="AO39" s="6">
        <v>1</v>
      </c>
      <c r="AP39" s="1">
        <f t="shared" si="16"/>
        <v>1.8867924528301886E-2</v>
      </c>
      <c r="AQ39" s="1">
        <f t="shared" si="23"/>
        <v>0.69811320754716977</v>
      </c>
      <c r="AR39" s="1">
        <f t="shared" si="24"/>
        <v>0.71698113207547165</v>
      </c>
      <c r="AV39" s="7" t="s">
        <v>92</v>
      </c>
      <c r="BG39" s="11"/>
      <c r="BH39" s="11"/>
    </row>
    <row r="40" spans="1:62">
      <c r="A40" s="1">
        <v>1</v>
      </c>
      <c r="D40" s="20"/>
      <c r="E40" s="20"/>
      <c r="N40" s="5" t="s">
        <v>271</v>
      </c>
      <c r="O40" s="5" t="s">
        <v>271</v>
      </c>
      <c r="P40" s="6">
        <v>1</v>
      </c>
      <c r="Q40" s="6">
        <v>1</v>
      </c>
      <c r="R40" s="1">
        <f t="shared" si="3"/>
        <v>1.8518518518518517E-2</v>
      </c>
      <c r="S40" s="1">
        <f t="shared" si="65"/>
        <v>0.70370370370370305</v>
      </c>
      <c r="T40" s="1">
        <f t="shared" si="66"/>
        <v>0.72222222222222154</v>
      </c>
      <c r="AB40" s="20"/>
      <c r="AC40" s="20"/>
      <c r="AD40" s="20"/>
      <c r="AL40" s="5" t="s">
        <v>30</v>
      </c>
      <c r="AM40" s="5" t="s">
        <v>177</v>
      </c>
      <c r="AN40" s="6">
        <v>40</v>
      </c>
      <c r="AO40" s="6">
        <v>1</v>
      </c>
      <c r="AP40" s="1">
        <f t="shared" si="16"/>
        <v>1.8867924528301886E-2</v>
      </c>
      <c r="AQ40" s="1">
        <f t="shared" si="23"/>
        <v>0.71698113207547165</v>
      </c>
      <c r="AR40" s="1">
        <f t="shared" si="24"/>
        <v>0.73584905660377353</v>
      </c>
      <c r="AV40" s="7" t="s">
        <v>51</v>
      </c>
    </row>
    <row r="41" spans="1:62">
      <c r="A41" s="1">
        <v>1</v>
      </c>
      <c r="D41" s="20"/>
      <c r="E41" s="20"/>
      <c r="N41" s="5" t="s">
        <v>272</v>
      </c>
      <c r="O41" s="5" t="s">
        <v>273</v>
      </c>
      <c r="P41" s="6">
        <v>6</v>
      </c>
      <c r="Q41" s="6">
        <v>1</v>
      </c>
      <c r="R41" s="1">
        <f t="shared" si="3"/>
        <v>1.8518518518518517E-2</v>
      </c>
      <c r="S41" s="1">
        <f t="shared" si="65"/>
        <v>0.72222222222222154</v>
      </c>
      <c r="T41" s="1">
        <f t="shared" si="66"/>
        <v>0.74074074074074003</v>
      </c>
      <c r="AB41" s="20"/>
      <c r="AC41" s="20"/>
      <c r="AD41" s="20"/>
      <c r="AL41" s="5" t="s">
        <v>148</v>
      </c>
      <c r="AM41" s="5" t="s">
        <v>149</v>
      </c>
      <c r="AN41" s="6">
        <v>25</v>
      </c>
      <c r="AO41" s="6">
        <v>1</v>
      </c>
      <c r="AP41" s="1">
        <f t="shared" si="16"/>
        <v>1.8867924528301886E-2</v>
      </c>
      <c r="AQ41" s="1">
        <f t="shared" si="23"/>
        <v>0.73584905660377353</v>
      </c>
      <c r="AR41" s="1">
        <f t="shared" si="24"/>
        <v>0.75471698113207542</v>
      </c>
      <c r="AV41" s="7" t="s">
        <v>52</v>
      </c>
    </row>
    <row r="42" spans="1:62">
      <c r="A42" s="1">
        <v>1</v>
      </c>
      <c r="D42" s="20"/>
      <c r="E42" s="20"/>
      <c r="N42" s="5" t="s">
        <v>221</v>
      </c>
      <c r="O42" s="5" t="s">
        <v>221</v>
      </c>
      <c r="P42" s="6">
        <v>1</v>
      </c>
      <c r="Q42" s="6">
        <v>1</v>
      </c>
      <c r="R42" s="1">
        <f t="shared" si="3"/>
        <v>1.8518518518518517E-2</v>
      </c>
      <c r="S42" s="1">
        <f t="shared" si="65"/>
        <v>0.74074074074074003</v>
      </c>
      <c r="T42" s="1">
        <f t="shared" si="66"/>
        <v>0.75925925925925852</v>
      </c>
      <c r="AB42" s="20"/>
      <c r="AC42" s="20"/>
      <c r="AD42" s="20"/>
      <c r="AL42" s="5" t="s">
        <v>49</v>
      </c>
      <c r="AM42" s="5" t="s">
        <v>178</v>
      </c>
      <c r="AN42" s="6">
        <v>20</v>
      </c>
      <c r="AO42" s="6">
        <v>1</v>
      </c>
      <c r="AP42" s="1">
        <f t="shared" si="16"/>
        <v>1.8867924528301886E-2</v>
      </c>
      <c r="AQ42" s="1">
        <f t="shared" si="23"/>
        <v>0.75471698113207542</v>
      </c>
      <c r="AR42" s="1">
        <f t="shared" si="24"/>
        <v>0.7735849056603773</v>
      </c>
      <c r="AV42" s="7" t="s">
        <v>53</v>
      </c>
    </row>
    <row r="43" spans="1:62">
      <c r="A43" s="1">
        <v>0</v>
      </c>
      <c r="D43" s="20"/>
      <c r="E43" s="20"/>
      <c r="N43" s="5" t="s">
        <v>274</v>
      </c>
      <c r="O43" s="5" t="s">
        <v>274</v>
      </c>
      <c r="P43" s="6">
        <v>1</v>
      </c>
      <c r="Q43" s="6">
        <v>1</v>
      </c>
      <c r="R43" s="1">
        <f t="shared" si="3"/>
        <v>1.8518518518518517E-2</v>
      </c>
      <c r="S43" s="1">
        <f t="shared" si="65"/>
        <v>0.75925925925925852</v>
      </c>
      <c r="T43" s="1">
        <f t="shared" si="66"/>
        <v>0.77777777777777701</v>
      </c>
      <c r="AB43" s="20"/>
      <c r="AC43" s="20"/>
      <c r="AD43" s="20"/>
      <c r="AL43" s="5" t="s">
        <v>31</v>
      </c>
      <c r="AM43" s="5" t="s">
        <v>179</v>
      </c>
      <c r="AN43" s="6">
        <v>10</v>
      </c>
      <c r="AO43" s="6">
        <v>1</v>
      </c>
      <c r="AP43" s="1">
        <f t="shared" si="16"/>
        <v>1.8867924528301886E-2</v>
      </c>
      <c r="AQ43" s="1">
        <f t="shared" si="23"/>
        <v>0.7735849056603773</v>
      </c>
      <c r="AR43" s="1">
        <f t="shared" si="24"/>
        <v>0.79245283018867918</v>
      </c>
    </row>
    <row r="44" spans="1:62">
      <c r="A44" s="1">
        <v>1</v>
      </c>
      <c r="D44" s="20"/>
      <c r="E44" s="20"/>
      <c r="N44" s="5" t="s">
        <v>223</v>
      </c>
      <c r="O44" s="5" t="s">
        <v>223</v>
      </c>
      <c r="P44" s="6">
        <v>1</v>
      </c>
      <c r="Q44" s="6">
        <v>1</v>
      </c>
      <c r="R44" s="1">
        <f t="shared" si="3"/>
        <v>1.8518518518518517E-2</v>
      </c>
      <c r="S44" s="1">
        <f t="shared" si="65"/>
        <v>0.77777777777777701</v>
      </c>
      <c r="T44" s="1">
        <f t="shared" si="66"/>
        <v>0.7962962962962955</v>
      </c>
      <c r="AB44" s="20"/>
      <c r="AC44" s="20"/>
      <c r="AD44" s="20"/>
      <c r="AL44" s="5" t="s">
        <v>29</v>
      </c>
      <c r="AM44" s="5" t="s">
        <v>180</v>
      </c>
      <c r="AN44" s="6">
        <v>30</v>
      </c>
      <c r="AO44" s="6">
        <v>1</v>
      </c>
      <c r="AP44" s="1">
        <f t="shared" si="16"/>
        <v>1.8867924528301886E-2</v>
      </c>
      <c r="AQ44" s="1">
        <f t="shared" si="23"/>
        <v>0.79245283018867918</v>
      </c>
      <c r="AR44" s="1">
        <f t="shared" si="24"/>
        <v>0.81132075471698106</v>
      </c>
    </row>
    <row r="45" spans="1:62">
      <c r="A45" s="1">
        <v>1</v>
      </c>
      <c r="D45" s="20"/>
      <c r="E45" s="20"/>
      <c r="N45" s="5" t="s">
        <v>118</v>
      </c>
      <c r="O45" s="5" t="s">
        <v>118</v>
      </c>
      <c r="P45" s="6">
        <v>1</v>
      </c>
      <c r="Q45" s="6">
        <v>1</v>
      </c>
      <c r="R45" s="1">
        <f t="shared" si="3"/>
        <v>1.8518518518518517E-2</v>
      </c>
      <c r="S45" s="1">
        <f t="shared" si="65"/>
        <v>0.7962962962962955</v>
      </c>
      <c r="T45" s="1">
        <f t="shared" si="66"/>
        <v>0.81481481481481399</v>
      </c>
      <c r="AB45" s="20"/>
      <c r="AC45" s="20"/>
      <c r="AD45" s="20"/>
      <c r="AL45" s="5" t="s">
        <v>4</v>
      </c>
      <c r="AM45" s="5" t="s">
        <v>183</v>
      </c>
      <c r="AN45" s="6">
        <v>40</v>
      </c>
      <c r="AO45" s="6">
        <v>1</v>
      </c>
      <c r="AP45" s="1">
        <f t="shared" si="16"/>
        <v>1.8867924528301886E-2</v>
      </c>
      <c r="AQ45" s="1">
        <f t="shared" si="23"/>
        <v>0.81132075471698106</v>
      </c>
      <c r="AR45" s="1">
        <f t="shared" si="24"/>
        <v>0.83018867924528295</v>
      </c>
    </row>
    <row r="46" spans="1:62">
      <c r="A46" s="1">
        <v>1</v>
      </c>
      <c r="D46" s="20"/>
      <c r="E46" s="20"/>
      <c r="N46" s="5" t="s">
        <v>275</v>
      </c>
      <c r="O46" s="5" t="s">
        <v>275</v>
      </c>
      <c r="P46" s="6">
        <v>1</v>
      </c>
      <c r="Q46" s="6">
        <v>1</v>
      </c>
      <c r="R46" s="1">
        <f t="shared" si="3"/>
        <v>1.8518518518518517E-2</v>
      </c>
      <c r="S46" s="1">
        <f t="shared" si="65"/>
        <v>0.81481481481481399</v>
      </c>
      <c r="T46" s="1">
        <f t="shared" si="66"/>
        <v>0.83333333333333248</v>
      </c>
      <c r="AB46" s="20"/>
      <c r="AC46" s="20"/>
      <c r="AD46" s="20"/>
      <c r="AL46" s="5" t="s">
        <v>20</v>
      </c>
      <c r="AM46" s="5" t="s">
        <v>181</v>
      </c>
      <c r="AN46" s="6">
        <v>30</v>
      </c>
      <c r="AO46" s="6">
        <v>1</v>
      </c>
      <c r="AP46" s="1">
        <f t="shared" si="16"/>
        <v>1.8867924528301886E-2</v>
      </c>
      <c r="AQ46" s="1">
        <f t="shared" si="23"/>
        <v>0.83018867924528295</v>
      </c>
      <c r="AR46" s="1">
        <f t="shared" si="24"/>
        <v>0.84905660377358483</v>
      </c>
    </row>
    <row r="47" spans="1:62">
      <c r="A47" s="1">
        <v>1</v>
      </c>
      <c r="D47" s="20"/>
      <c r="E47" s="20"/>
      <c r="N47" s="5" t="s">
        <v>276</v>
      </c>
      <c r="O47" s="5" t="s">
        <v>277</v>
      </c>
      <c r="P47" s="6">
        <v>2</v>
      </c>
      <c r="Q47" s="6">
        <v>1</v>
      </c>
      <c r="R47" s="1">
        <f t="shared" si="3"/>
        <v>1.8518518518518517E-2</v>
      </c>
      <c r="S47" s="1">
        <f t="shared" si="65"/>
        <v>0.83333333333333248</v>
      </c>
      <c r="T47" s="1">
        <f t="shared" si="66"/>
        <v>0.85185185185185097</v>
      </c>
      <c r="AB47" s="20"/>
      <c r="AC47" s="20"/>
      <c r="AD47" s="20"/>
      <c r="AL47" s="5" t="s">
        <v>125</v>
      </c>
      <c r="AM47" s="5" t="s">
        <v>126</v>
      </c>
      <c r="AN47" s="6">
        <v>15</v>
      </c>
      <c r="AO47" s="6">
        <v>1</v>
      </c>
      <c r="AP47" s="1">
        <f t="shared" si="16"/>
        <v>1.8867924528301886E-2</v>
      </c>
      <c r="AQ47" s="1">
        <f t="shared" si="23"/>
        <v>0.84905660377358483</v>
      </c>
      <c r="AR47" s="1">
        <f t="shared" si="24"/>
        <v>0.86792452830188671</v>
      </c>
    </row>
    <row r="48" spans="1:62">
      <c r="A48" s="1">
        <v>0</v>
      </c>
      <c r="D48" s="20"/>
      <c r="E48" s="20"/>
      <c r="N48" s="5" t="s">
        <v>141</v>
      </c>
      <c r="O48" s="5" t="s">
        <v>141</v>
      </c>
      <c r="P48" s="6">
        <v>1</v>
      </c>
      <c r="Q48" s="6">
        <v>1</v>
      </c>
      <c r="R48" s="1">
        <f t="shared" si="3"/>
        <v>1.8518518518518517E-2</v>
      </c>
      <c r="S48" s="1">
        <f t="shared" si="65"/>
        <v>0.85185185185185097</v>
      </c>
      <c r="T48" s="1">
        <f t="shared" si="66"/>
        <v>0.87037037037036946</v>
      </c>
      <c r="AB48" s="20"/>
      <c r="AC48" s="20"/>
      <c r="AD48" s="20"/>
      <c r="AL48" s="5" t="s">
        <v>44</v>
      </c>
      <c r="AM48" s="5" t="s">
        <v>182</v>
      </c>
      <c r="AN48" s="6">
        <v>40</v>
      </c>
      <c r="AO48" s="6">
        <v>1</v>
      </c>
      <c r="AP48" s="1">
        <f t="shared" si="16"/>
        <v>1.8867924528301886E-2</v>
      </c>
      <c r="AQ48" s="1">
        <f t="shared" si="23"/>
        <v>0.86792452830188671</v>
      </c>
      <c r="AR48" s="1">
        <f t="shared" si="24"/>
        <v>0.88679245283018859</v>
      </c>
    </row>
    <row r="49" spans="1:44">
      <c r="A49" s="1">
        <v>0</v>
      </c>
      <c r="D49" s="20"/>
      <c r="E49" s="20"/>
      <c r="N49" s="5" t="s">
        <v>215</v>
      </c>
      <c r="O49" s="5" t="s">
        <v>217</v>
      </c>
      <c r="P49" s="6">
        <v>3</v>
      </c>
      <c r="Q49" s="6">
        <v>1</v>
      </c>
      <c r="R49" s="1">
        <f t="shared" si="3"/>
        <v>1.8518518518518517E-2</v>
      </c>
      <c r="S49" s="1">
        <f t="shared" si="65"/>
        <v>0.87037037037036946</v>
      </c>
      <c r="T49" s="1">
        <f t="shared" si="66"/>
        <v>0.88888888888888795</v>
      </c>
      <c r="AB49" s="20"/>
      <c r="AC49" s="20"/>
      <c r="AD49" s="20"/>
      <c r="AL49" s="5" t="s">
        <v>19</v>
      </c>
      <c r="AM49" s="5" t="s">
        <v>184</v>
      </c>
      <c r="AN49" s="6">
        <v>60</v>
      </c>
      <c r="AO49" s="6">
        <v>1</v>
      </c>
      <c r="AP49" s="1">
        <f t="shared" si="16"/>
        <v>1.8867924528301886E-2</v>
      </c>
      <c r="AQ49" s="1">
        <f t="shared" ref="AQ49:AQ50" si="68">AR48</f>
        <v>0.88679245283018859</v>
      </c>
      <c r="AR49" s="1">
        <f t="shared" ref="AR49:AR50" si="69">AQ49+AP49</f>
        <v>0.90566037735849048</v>
      </c>
    </row>
    <row r="50" spans="1:44">
      <c r="A50" s="1">
        <v>1</v>
      </c>
      <c r="D50" s="20"/>
      <c r="E50" s="20"/>
      <c r="N50" s="5" t="s">
        <v>216</v>
      </c>
      <c r="O50" s="5" t="s">
        <v>218</v>
      </c>
      <c r="P50" s="6">
        <v>3</v>
      </c>
      <c r="Q50" s="6">
        <v>1</v>
      </c>
      <c r="R50" s="1">
        <f t="shared" si="3"/>
        <v>1.8518518518518517E-2</v>
      </c>
      <c r="S50" s="1">
        <f t="shared" si="65"/>
        <v>0.88888888888888795</v>
      </c>
      <c r="T50" s="1">
        <f t="shared" si="66"/>
        <v>0.90740740740740644</v>
      </c>
      <c r="AB50" s="20"/>
      <c r="AC50" s="20"/>
      <c r="AD50" s="20"/>
      <c r="AL50" s="5" t="s">
        <v>10</v>
      </c>
      <c r="AM50" s="5" t="s">
        <v>185</v>
      </c>
      <c r="AN50" s="6">
        <v>50</v>
      </c>
      <c r="AO50" s="6">
        <v>1</v>
      </c>
      <c r="AP50" s="1">
        <f t="shared" si="16"/>
        <v>1.8867924528301886E-2</v>
      </c>
      <c r="AQ50" s="1">
        <f t="shared" si="68"/>
        <v>0.90566037735849048</v>
      </c>
      <c r="AR50" s="1">
        <f t="shared" si="69"/>
        <v>0.92452830188679236</v>
      </c>
    </row>
    <row r="51" spans="1:44">
      <c r="A51" s="1">
        <v>1</v>
      </c>
      <c r="D51" s="20"/>
      <c r="E51" s="20"/>
      <c r="N51" s="5" t="s">
        <v>278</v>
      </c>
      <c r="O51" s="5" t="s">
        <v>278</v>
      </c>
      <c r="P51" s="6">
        <v>1</v>
      </c>
      <c r="Q51" s="6">
        <v>1</v>
      </c>
      <c r="R51" s="1">
        <f t="shared" si="3"/>
        <v>1.8518518518518517E-2</v>
      </c>
      <c r="S51" s="1">
        <f t="shared" si="65"/>
        <v>0.90740740740740644</v>
      </c>
      <c r="T51" s="1">
        <f t="shared" si="66"/>
        <v>0.92592592592592493</v>
      </c>
      <c r="AB51" s="20"/>
      <c r="AC51" s="20"/>
      <c r="AD51" s="20"/>
      <c r="AL51" s="5" t="s">
        <v>33</v>
      </c>
      <c r="AM51" s="5" t="s">
        <v>186</v>
      </c>
      <c r="AN51" s="6">
        <v>30</v>
      </c>
      <c r="AO51" s="6">
        <v>1</v>
      </c>
      <c r="AP51" s="1">
        <f t="shared" si="16"/>
        <v>1.8867924528301886E-2</v>
      </c>
      <c r="AQ51" s="1">
        <f t="shared" ref="AQ51" si="70">AR50</f>
        <v>0.92452830188679236</v>
      </c>
      <c r="AR51" s="1">
        <f t="shared" ref="AR51" si="71">AQ51+AP51</f>
        <v>0.94339622641509424</v>
      </c>
    </row>
    <row r="52" spans="1:44">
      <c r="A52" s="1">
        <v>1</v>
      </c>
      <c r="D52" s="20"/>
      <c r="E52" s="20"/>
      <c r="N52" s="5" t="s">
        <v>100</v>
      </c>
      <c r="O52" s="5" t="s">
        <v>100</v>
      </c>
      <c r="P52" s="6">
        <v>1</v>
      </c>
      <c r="Q52" s="6">
        <v>1</v>
      </c>
      <c r="R52" s="1">
        <f t="shared" si="3"/>
        <v>1.8518518518518517E-2</v>
      </c>
      <c r="S52" s="1">
        <f t="shared" si="65"/>
        <v>0.92592592592592493</v>
      </c>
      <c r="T52" s="1">
        <f t="shared" si="66"/>
        <v>0.94444444444444342</v>
      </c>
      <c r="AB52" s="20"/>
      <c r="AC52" s="20"/>
      <c r="AD52" s="20"/>
      <c r="AL52" s="5" t="s">
        <v>21</v>
      </c>
      <c r="AM52" s="5" t="s">
        <v>187</v>
      </c>
      <c r="AN52" s="6">
        <v>20</v>
      </c>
      <c r="AO52" s="6">
        <v>1</v>
      </c>
      <c r="AP52" s="1">
        <f t="shared" si="16"/>
        <v>1.8867924528301886E-2</v>
      </c>
      <c r="AQ52" s="1">
        <f t="shared" ref="AQ52:AQ54" si="72">AR51</f>
        <v>0.94339622641509424</v>
      </c>
      <c r="AR52" s="1">
        <f t="shared" ref="AR52:AR54" si="73">AQ52+AP52</f>
        <v>0.96226415094339612</v>
      </c>
    </row>
    <row r="53" spans="1:44">
      <c r="A53" s="1">
        <v>1</v>
      </c>
      <c r="D53" s="20"/>
      <c r="E53" s="20"/>
      <c r="N53" s="5" t="s">
        <v>279</v>
      </c>
      <c r="O53" s="5" t="s">
        <v>279</v>
      </c>
      <c r="P53" s="6">
        <v>1</v>
      </c>
      <c r="Q53" s="6">
        <v>1</v>
      </c>
      <c r="R53" s="1">
        <f t="shared" si="3"/>
        <v>1.8518518518518517E-2</v>
      </c>
      <c r="S53" s="1">
        <f t="shared" si="65"/>
        <v>0.94444444444444342</v>
      </c>
      <c r="T53" s="1">
        <f t="shared" si="66"/>
        <v>0.96296296296296191</v>
      </c>
      <c r="AB53" s="20"/>
      <c r="AC53" s="20"/>
      <c r="AD53" s="20"/>
      <c r="AL53" s="5" t="s">
        <v>32</v>
      </c>
      <c r="AM53" s="5" t="s">
        <v>188</v>
      </c>
      <c r="AN53" s="6">
        <v>30</v>
      </c>
      <c r="AO53" s="6">
        <v>1</v>
      </c>
      <c r="AP53" s="1">
        <f t="shared" si="16"/>
        <v>1.8867924528301886E-2</v>
      </c>
      <c r="AQ53" s="1">
        <f t="shared" si="72"/>
        <v>0.96226415094339612</v>
      </c>
      <c r="AR53" s="1">
        <f t="shared" si="73"/>
        <v>0.98113207547169801</v>
      </c>
    </row>
    <row r="54" spans="1:44">
      <c r="A54" s="1">
        <v>0</v>
      </c>
      <c r="D54" s="20"/>
      <c r="E54" s="20"/>
      <c r="N54" s="5" t="s">
        <v>280</v>
      </c>
      <c r="O54" s="5" t="s">
        <v>280</v>
      </c>
      <c r="P54" s="6">
        <v>1</v>
      </c>
      <c r="Q54" s="6">
        <v>1</v>
      </c>
      <c r="R54" s="1">
        <f t="shared" si="3"/>
        <v>1.8518518518518517E-2</v>
      </c>
      <c r="S54" s="1">
        <f t="shared" si="65"/>
        <v>0.96296296296296191</v>
      </c>
      <c r="T54" s="1">
        <f t="shared" si="66"/>
        <v>0.9814814814814804</v>
      </c>
      <c r="AB54" s="20"/>
      <c r="AC54" s="20"/>
      <c r="AD54" s="20"/>
      <c r="AL54" s="5" t="s">
        <v>341</v>
      </c>
      <c r="AM54" s="5" t="s">
        <v>342</v>
      </c>
      <c r="AN54" s="6">
        <v>0</v>
      </c>
      <c r="AO54" s="6">
        <v>1</v>
      </c>
      <c r="AP54" s="1">
        <f t="shared" si="16"/>
        <v>1.8867924528301886E-2</v>
      </c>
      <c r="AQ54" s="1">
        <f t="shared" si="72"/>
        <v>0.98113207547169801</v>
      </c>
      <c r="AR54" s="1">
        <f t="shared" si="73"/>
        <v>0.99999999999999989</v>
      </c>
    </row>
    <row r="55" spans="1:44">
      <c r="A55" s="1">
        <v>1</v>
      </c>
      <c r="D55" s="20"/>
      <c r="E55" s="20"/>
      <c r="N55" s="5" t="s">
        <v>145</v>
      </c>
      <c r="O55" s="5" t="s">
        <v>145</v>
      </c>
      <c r="P55" s="6">
        <v>1</v>
      </c>
      <c r="Q55" s="6">
        <v>1</v>
      </c>
      <c r="R55" s="1">
        <f t="shared" si="3"/>
        <v>1.8518518518518517E-2</v>
      </c>
      <c r="S55" s="1">
        <f t="shared" si="65"/>
        <v>0.9814814814814804</v>
      </c>
      <c r="T55" s="1">
        <f t="shared" si="66"/>
        <v>0.99999999999999889</v>
      </c>
      <c r="AB55" s="20"/>
      <c r="AC55" s="20"/>
      <c r="AD55" s="20"/>
    </row>
    <row r="56" spans="1:44">
      <c r="A56" s="1">
        <v>1</v>
      </c>
      <c r="D56" s="20"/>
      <c r="E56" s="20"/>
      <c r="P56" s="20"/>
      <c r="Q56" s="20"/>
      <c r="AB56" s="20"/>
      <c r="AC56" s="20"/>
      <c r="AD56" s="20"/>
    </row>
    <row r="57" spans="1:44">
      <c r="A57" s="1">
        <v>1</v>
      </c>
      <c r="D57" s="20"/>
      <c r="E57" s="20"/>
      <c r="P57" s="20"/>
      <c r="Q57" s="20"/>
      <c r="AB57" s="20"/>
      <c r="AC57" s="20"/>
      <c r="AD57" s="20"/>
    </row>
    <row r="58" spans="1:44">
      <c r="A58" s="1">
        <v>1</v>
      </c>
      <c r="D58" s="20"/>
      <c r="E58" s="20"/>
      <c r="P58" s="20"/>
      <c r="Q58" s="20"/>
      <c r="AB58" s="20"/>
      <c r="AC58" s="20"/>
      <c r="AD58" s="20"/>
    </row>
    <row r="59" spans="1:44">
      <c r="A59" s="1">
        <v>0</v>
      </c>
      <c r="AB59" s="20"/>
      <c r="AC59" s="20"/>
      <c r="AD59" s="20"/>
    </row>
    <row r="60" spans="1:44">
      <c r="A60" s="1">
        <v>1</v>
      </c>
    </row>
    <row r="61" spans="1:44">
      <c r="A61" s="1">
        <v>1</v>
      </c>
    </row>
    <row r="62" spans="1:44">
      <c r="A62" s="1">
        <v>1</v>
      </c>
    </row>
    <row r="63" spans="1:44">
      <c r="A63" s="1">
        <v>1</v>
      </c>
    </row>
    <row r="64" spans="1:44">
      <c r="A64" s="1">
        <v>1</v>
      </c>
    </row>
    <row r="65" spans="1:1">
      <c r="A65" s="1">
        <v>1</v>
      </c>
    </row>
    <row r="66" spans="1:1">
      <c r="A66" s="1">
        <v>1</v>
      </c>
    </row>
    <row r="67" spans="1:1">
      <c r="A67" s="1">
        <v>1</v>
      </c>
    </row>
    <row r="68" spans="1:1">
      <c r="A68" s="1">
        <v>1</v>
      </c>
    </row>
    <row r="69" spans="1:1">
      <c r="A69" s="1">
        <v>1</v>
      </c>
    </row>
    <row r="70" spans="1:1">
      <c r="A70" s="1">
        <v>1</v>
      </c>
    </row>
    <row r="71" spans="1:1">
      <c r="A71" s="1">
        <v>1</v>
      </c>
    </row>
    <row r="72" spans="1:1">
      <c r="A72" s="1">
        <v>1</v>
      </c>
    </row>
    <row r="73" spans="1:1">
      <c r="A73" s="1">
        <v>1</v>
      </c>
    </row>
    <row r="74" spans="1:1">
      <c r="A74" s="1">
        <v>1</v>
      </c>
    </row>
    <row r="75" spans="1:1">
      <c r="A75" s="1">
        <v>1</v>
      </c>
    </row>
    <row r="76" spans="1:1">
      <c r="A76" s="1">
        <v>0</v>
      </c>
    </row>
    <row r="77" spans="1:1">
      <c r="A77" s="1">
        <v>1</v>
      </c>
    </row>
    <row r="78" spans="1:1">
      <c r="A78" s="1">
        <v>1</v>
      </c>
    </row>
    <row r="79" spans="1:1">
      <c r="A79" s="1">
        <v>1</v>
      </c>
    </row>
    <row r="80" spans="1:1">
      <c r="A80" s="1">
        <v>1</v>
      </c>
    </row>
    <row r="81" spans="1:1">
      <c r="A81" s="1">
        <v>1</v>
      </c>
    </row>
    <row r="82" spans="1:1">
      <c r="A82" s="1">
        <v>1</v>
      </c>
    </row>
    <row r="83" spans="1:1">
      <c r="A83" s="1">
        <v>1</v>
      </c>
    </row>
    <row r="84" spans="1:1">
      <c r="A84" s="1">
        <v>1</v>
      </c>
    </row>
    <row r="85" spans="1:1">
      <c r="A85" s="1">
        <v>1</v>
      </c>
    </row>
    <row r="86" spans="1:1">
      <c r="A86" s="1">
        <v>1</v>
      </c>
    </row>
    <row r="87" spans="1:1">
      <c r="A87" s="1">
        <v>1</v>
      </c>
    </row>
    <row r="88" spans="1:1">
      <c r="A88" s="1">
        <v>1</v>
      </c>
    </row>
    <row r="89" spans="1:1">
      <c r="A89" s="1">
        <v>1</v>
      </c>
    </row>
    <row r="90" spans="1:1">
      <c r="A90" s="1">
        <v>1</v>
      </c>
    </row>
    <row r="91" spans="1:1">
      <c r="A91" s="1">
        <v>1</v>
      </c>
    </row>
    <row r="92" spans="1:1">
      <c r="A92" s="1">
        <v>1</v>
      </c>
    </row>
    <row r="93" spans="1:1">
      <c r="A93" s="1">
        <v>1</v>
      </c>
    </row>
    <row r="94" spans="1:1">
      <c r="A94" s="1">
        <v>1</v>
      </c>
    </row>
    <row r="95" spans="1:1">
      <c r="A95" s="1">
        <v>1</v>
      </c>
    </row>
    <row r="96" spans="1:1">
      <c r="A96" s="1">
        <v>1</v>
      </c>
    </row>
    <row r="97" spans="1:1">
      <c r="A97" s="1">
        <v>0</v>
      </c>
    </row>
    <row r="98" spans="1:1">
      <c r="A98" s="1">
        <v>1</v>
      </c>
    </row>
    <row r="99" spans="1:1">
      <c r="A99" s="1">
        <v>1</v>
      </c>
    </row>
    <row r="100" spans="1:1">
      <c r="A100" s="1">
        <v>1</v>
      </c>
    </row>
  </sheetData>
  <sortState ref="AL2:AN54">
    <sortCondition ref="AL2:AL54"/>
  </sortState>
  <conditionalFormatting sqref="BH22:BH33">
    <cfRule type="cellIs" dxfId="0" priority="8" operator="equal">
      <formula>"REFRESH"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00"/>
  <sheetViews>
    <sheetView workbookViewId="0">
      <selection activeCell="E16" sqref="E16"/>
    </sheetView>
  </sheetViews>
  <sheetFormatPr defaultRowHeight="15"/>
  <sheetData>
    <row r="1" spans="1:1">
      <c r="A1">
        <v>1</v>
      </c>
    </row>
    <row r="2" spans="1:1">
      <c r="A2">
        <v>0</v>
      </c>
    </row>
    <row r="3" spans="1:1">
      <c r="A3">
        <v>1</v>
      </c>
    </row>
    <row r="4" spans="1:1">
      <c r="A4">
        <v>0</v>
      </c>
    </row>
    <row r="5" spans="1:1">
      <c r="A5">
        <v>0</v>
      </c>
    </row>
    <row r="6" spans="1:1">
      <c r="A6">
        <v>0</v>
      </c>
    </row>
    <row r="7" spans="1:1">
      <c r="A7">
        <v>0</v>
      </c>
    </row>
    <row r="8" spans="1:1">
      <c r="A8">
        <v>1</v>
      </c>
    </row>
    <row r="9" spans="1:1">
      <c r="A9">
        <v>0</v>
      </c>
    </row>
    <row r="10" spans="1:1">
      <c r="A10">
        <v>0</v>
      </c>
    </row>
    <row r="11" spans="1:1">
      <c r="A11">
        <v>0</v>
      </c>
    </row>
    <row r="12" spans="1:1">
      <c r="A12">
        <v>0</v>
      </c>
    </row>
    <row r="13" spans="1:1">
      <c r="A13">
        <v>0</v>
      </c>
    </row>
    <row r="14" spans="1:1">
      <c r="A14">
        <v>0</v>
      </c>
    </row>
    <row r="15" spans="1:1">
      <c r="A15">
        <v>0</v>
      </c>
    </row>
    <row r="16" spans="1:1">
      <c r="A16">
        <v>1</v>
      </c>
    </row>
    <row r="17" spans="1:1">
      <c r="A17">
        <v>1</v>
      </c>
    </row>
    <row r="18" spans="1:1">
      <c r="A18">
        <v>0</v>
      </c>
    </row>
    <row r="19" spans="1:1">
      <c r="A19">
        <v>0</v>
      </c>
    </row>
    <row r="20" spans="1:1">
      <c r="A20">
        <v>1</v>
      </c>
    </row>
    <row r="21" spans="1:1">
      <c r="A21">
        <v>0</v>
      </c>
    </row>
    <row r="22" spans="1:1">
      <c r="A22">
        <v>1</v>
      </c>
    </row>
    <row r="23" spans="1:1">
      <c r="A23">
        <v>0</v>
      </c>
    </row>
    <row r="24" spans="1:1">
      <c r="A24">
        <v>1</v>
      </c>
    </row>
    <row r="25" spans="1:1">
      <c r="A25">
        <v>0</v>
      </c>
    </row>
    <row r="26" spans="1:1">
      <c r="A26">
        <v>0</v>
      </c>
    </row>
    <row r="27" spans="1:1">
      <c r="A27">
        <v>0</v>
      </c>
    </row>
    <row r="28" spans="1:1">
      <c r="A28">
        <v>0</v>
      </c>
    </row>
    <row r="29" spans="1:1">
      <c r="A29">
        <v>0</v>
      </c>
    </row>
    <row r="30" spans="1:1">
      <c r="A30">
        <v>0</v>
      </c>
    </row>
    <row r="31" spans="1:1">
      <c r="A31">
        <v>0</v>
      </c>
    </row>
    <row r="32" spans="1:1">
      <c r="A32">
        <v>0</v>
      </c>
    </row>
    <row r="33" spans="1:1">
      <c r="A33">
        <v>1</v>
      </c>
    </row>
    <row r="34" spans="1:1">
      <c r="A34">
        <v>0</v>
      </c>
    </row>
    <row r="35" spans="1:1">
      <c r="A35">
        <v>1</v>
      </c>
    </row>
    <row r="36" spans="1:1">
      <c r="A36">
        <v>1</v>
      </c>
    </row>
    <row r="37" spans="1:1">
      <c r="A37">
        <v>0</v>
      </c>
    </row>
    <row r="38" spans="1:1">
      <c r="A38">
        <v>0</v>
      </c>
    </row>
    <row r="39" spans="1:1">
      <c r="A39">
        <v>0</v>
      </c>
    </row>
    <row r="40" spans="1:1">
      <c r="A40">
        <v>0</v>
      </c>
    </row>
    <row r="41" spans="1:1">
      <c r="A41">
        <v>0</v>
      </c>
    </row>
    <row r="42" spans="1:1">
      <c r="A42">
        <v>1</v>
      </c>
    </row>
    <row r="43" spans="1:1">
      <c r="A43">
        <v>0</v>
      </c>
    </row>
    <row r="44" spans="1:1">
      <c r="A44">
        <v>1</v>
      </c>
    </row>
    <row r="45" spans="1:1">
      <c r="A45">
        <v>1</v>
      </c>
    </row>
    <row r="46" spans="1:1">
      <c r="A46">
        <v>0</v>
      </c>
    </row>
    <row r="47" spans="1:1">
      <c r="A47">
        <v>0</v>
      </c>
    </row>
    <row r="48" spans="1:1">
      <c r="A48">
        <v>1</v>
      </c>
    </row>
    <row r="49" spans="1:1">
      <c r="A49">
        <v>1</v>
      </c>
    </row>
    <row r="50" spans="1:1">
      <c r="A50">
        <v>1</v>
      </c>
    </row>
    <row r="51" spans="1:1">
      <c r="A51">
        <v>1</v>
      </c>
    </row>
    <row r="52" spans="1:1">
      <c r="A52">
        <v>0</v>
      </c>
    </row>
    <row r="53" spans="1:1">
      <c r="A53">
        <v>0</v>
      </c>
    </row>
    <row r="54" spans="1:1">
      <c r="A54">
        <v>1</v>
      </c>
    </row>
    <row r="55" spans="1:1">
      <c r="A55">
        <v>0</v>
      </c>
    </row>
    <row r="56" spans="1:1">
      <c r="A56">
        <v>1</v>
      </c>
    </row>
    <row r="57" spans="1:1">
      <c r="A57">
        <v>0</v>
      </c>
    </row>
    <row r="58" spans="1:1">
      <c r="A58">
        <v>1</v>
      </c>
    </row>
    <row r="59" spans="1:1">
      <c r="A59">
        <v>1</v>
      </c>
    </row>
    <row r="60" spans="1:1">
      <c r="A60">
        <v>0</v>
      </c>
    </row>
    <row r="61" spans="1:1">
      <c r="A61">
        <v>0</v>
      </c>
    </row>
    <row r="62" spans="1:1">
      <c r="A62">
        <v>0</v>
      </c>
    </row>
    <row r="63" spans="1:1">
      <c r="A63">
        <v>1</v>
      </c>
    </row>
    <row r="64" spans="1:1">
      <c r="A64">
        <v>1</v>
      </c>
    </row>
    <row r="65" spans="1:1">
      <c r="A65">
        <v>1</v>
      </c>
    </row>
    <row r="66" spans="1:1">
      <c r="A66">
        <v>0</v>
      </c>
    </row>
    <row r="67" spans="1:1">
      <c r="A67">
        <v>1</v>
      </c>
    </row>
    <row r="68" spans="1:1">
      <c r="A68">
        <v>0</v>
      </c>
    </row>
    <row r="69" spans="1:1">
      <c r="A69">
        <v>1</v>
      </c>
    </row>
    <row r="70" spans="1:1">
      <c r="A70">
        <v>1</v>
      </c>
    </row>
    <row r="71" spans="1:1">
      <c r="A71">
        <v>0</v>
      </c>
    </row>
    <row r="72" spans="1:1">
      <c r="A72">
        <v>1</v>
      </c>
    </row>
    <row r="73" spans="1:1">
      <c r="A73">
        <v>1</v>
      </c>
    </row>
    <row r="74" spans="1:1">
      <c r="A74">
        <v>1</v>
      </c>
    </row>
    <row r="75" spans="1:1">
      <c r="A75">
        <v>0</v>
      </c>
    </row>
    <row r="76" spans="1:1">
      <c r="A76">
        <v>1</v>
      </c>
    </row>
    <row r="77" spans="1:1">
      <c r="A77">
        <v>1</v>
      </c>
    </row>
    <row r="78" spans="1:1">
      <c r="A78">
        <v>0</v>
      </c>
    </row>
    <row r="79" spans="1:1">
      <c r="A79">
        <v>1</v>
      </c>
    </row>
    <row r="80" spans="1:1">
      <c r="A80">
        <v>0</v>
      </c>
    </row>
    <row r="81" spans="1:1">
      <c r="A81">
        <v>0</v>
      </c>
    </row>
    <row r="82" spans="1:1">
      <c r="A82">
        <v>1</v>
      </c>
    </row>
    <row r="83" spans="1:1">
      <c r="A83">
        <v>0</v>
      </c>
    </row>
    <row r="84" spans="1:1">
      <c r="A84">
        <v>0</v>
      </c>
    </row>
    <row r="85" spans="1:1">
      <c r="A85">
        <v>1</v>
      </c>
    </row>
    <row r="86" spans="1:1">
      <c r="A86">
        <v>0</v>
      </c>
    </row>
    <row r="87" spans="1:1">
      <c r="A87">
        <v>1</v>
      </c>
    </row>
    <row r="88" spans="1:1">
      <c r="A88">
        <v>0</v>
      </c>
    </row>
    <row r="89" spans="1:1">
      <c r="A89">
        <v>0</v>
      </c>
    </row>
    <row r="90" spans="1:1">
      <c r="A90">
        <v>0</v>
      </c>
    </row>
    <row r="91" spans="1:1">
      <c r="A91">
        <v>0</v>
      </c>
    </row>
    <row r="92" spans="1:1">
      <c r="A92">
        <v>1</v>
      </c>
    </row>
    <row r="93" spans="1:1">
      <c r="A93">
        <v>0</v>
      </c>
    </row>
    <row r="94" spans="1:1">
      <c r="A94">
        <v>1</v>
      </c>
    </row>
    <row r="95" spans="1:1">
      <c r="A95">
        <v>0</v>
      </c>
    </row>
    <row r="96" spans="1:1">
      <c r="A96">
        <v>0</v>
      </c>
    </row>
    <row r="97" spans="1:1">
      <c r="A97">
        <v>0</v>
      </c>
    </row>
    <row r="98" spans="1:1">
      <c r="A98">
        <v>0</v>
      </c>
    </row>
    <row r="99" spans="1:1">
      <c r="A99">
        <v>0</v>
      </c>
    </row>
    <row r="100" spans="1:1">
      <c r="A100">
        <v>0</v>
      </c>
    </row>
    <row r="101" spans="1:1">
      <c r="A101">
        <v>0</v>
      </c>
    </row>
    <row r="102" spans="1:1">
      <c r="A102">
        <v>0</v>
      </c>
    </row>
    <row r="103" spans="1:1">
      <c r="A103">
        <v>0</v>
      </c>
    </row>
    <row r="104" spans="1:1">
      <c r="A104">
        <v>1</v>
      </c>
    </row>
    <row r="105" spans="1:1">
      <c r="A105">
        <v>1</v>
      </c>
    </row>
    <row r="106" spans="1:1">
      <c r="A106">
        <v>0</v>
      </c>
    </row>
    <row r="107" spans="1:1">
      <c r="A107">
        <v>0</v>
      </c>
    </row>
    <row r="108" spans="1:1">
      <c r="A108">
        <v>0</v>
      </c>
    </row>
    <row r="109" spans="1:1">
      <c r="A109">
        <v>0</v>
      </c>
    </row>
    <row r="110" spans="1:1">
      <c r="A110">
        <v>0</v>
      </c>
    </row>
    <row r="111" spans="1:1">
      <c r="A111">
        <v>1</v>
      </c>
    </row>
    <row r="112" spans="1:1">
      <c r="A112">
        <v>0</v>
      </c>
    </row>
    <row r="113" spans="1:1">
      <c r="A113">
        <v>1</v>
      </c>
    </row>
    <row r="114" spans="1:1">
      <c r="A114">
        <v>1</v>
      </c>
    </row>
    <row r="115" spans="1:1">
      <c r="A115">
        <v>0</v>
      </c>
    </row>
    <row r="116" spans="1:1">
      <c r="A116">
        <v>1</v>
      </c>
    </row>
    <row r="117" spans="1:1">
      <c r="A117">
        <v>0</v>
      </c>
    </row>
    <row r="118" spans="1:1">
      <c r="A118">
        <v>0</v>
      </c>
    </row>
    <row r="119" spans="1:1">
      <c r="A119">
        <v>0</v>
      </c>
    </row>
    <row r="120" spans="1:1">
      <c r="A120">
        <v>0</v>
      </c>
    </row>
    <row r="121" spans="1:1">
      <c r="A121">
        <v>0</v>
      </c>
    </row>
    <row r="122" spans="1:1">
      <c r="A122">
        <v>0</v>
      </c>
    </row>
    <row r="123" spans="1:1">
      <c r="A123">
        <v>0</v>
      </c>
    </row>
    <row r="124" spans="1:1">
      <c r="A124">
        <v>0</v>
      </c>
    </row>
    <row r="125" spans="1:1">
      <c r="A125">
        <v>1</v>
      </c>
    </row>
    <row r="126" spans="1:1">
      <c r="A126">
        <v>0</v>
      </c>
    </row>
    <row r="127" spans="1:1">
      <c r="A127">
        <v>1</v>
      </c>
    </row>
    <row r="128" spans="1:1">
      <c r="A128">
        <v>1</v>
      </c>
    </row>
    <row r="129" spans="1:1">
      <c r="A129">
        <v>0</v>
      </c>
    </row>
    <row r="130" spans="1:1">
      <c r="A130">
        <v>1</v>
      </c>
    </row>
    <row r="131" spans="1:1">
      <c r="A131">
        <v>1</v>
      </c>
    </row>
    <row r="132" spans="1:1">
      <c r="A132">
        <v>0</v>
      </c>
    </row>
    <row r="133" spans="1:1">
      <c r="A133">
        <v>0</v>
      </c>
    </row>
    <row r="134" spans="1:1">
      <c r="A134">
        <v>0</v>
      </c>
    </row>
    <row r="135" spans="1:1">
      <c r="A135">
        <v>0</v>
      </c>
    </row>
    <row r="136" spans="1:1">
      <c r="A136">
        <v>1</v>
      </c>
    </row>
    <row r="137" spans="1:1">
      <c r="A137">
        <v>1</v>
      </c>
    </row>
    <row r="138" spans="1:1">
      <c r="A138">
        <v>1</v>
      </c>
    </row>
    <row r="139" spans="1:1">
      <c r="A139">
        <v>1</v>
      </c>
    </row>
    <row r="140" spans="1:1">
      <c r="A140">
        <v>1</v>
      </c>
    </row>
    <row r="141" spans="1:1">
      <c r="A141">
        <v>0</v>
      </c>
    </row>
    <row r="142" spans="1:1">
      <c r="A142">
        <v>1</v>
      </c>
    </row>
    <row r="143" spans="1:1">
      <c r="A143">
        <v>0</v>
      </c>
    </row>
    <row r="144" spans="1:1">
      <c r="A144">
        <v>1</v>
      </c>
    </row>
    <row r="145" spans="1:1">
      <c r="A145">
        <v>1</v>
      </c>
    </row>
    <row r="146" spans="1:1">
      <c r="A146">
        <v>0</v>
      </c>
    </row>
    <row r="147" spans="1:1">
      <c r="A147">
        <v>0</v>
      </c>
    </row>
    <row r="148" spans="1:1">
      <c r="A148">
        <v>1</v>
      </c>
    </row>
    <row r="149" spans="1:1">
      <c r="A149">
        <v>0</v>
      </c>
    </row>
    <row r="150" spans="1:1">
      <c r="A150">
        <v>0</v>
      </c>
    </row>
    <row r="151" spans="1:1">
      <c r="A151">
        <v>0</v>
      </c>
    </row>
    <row r="152" spans="1:1">
      <c r="A152">
        <v>1</v>
      </c>
    </row>
    <row r="153" spans="1:1">
      <c r="A153">
        <v>1</v>
      </c>
    </row>
    <row r="154" spans="1:1">
      <c r="A154">
        <v>1</v>
      </c>
    </row>
    <row r="155" spans="1:1">
      <c r="A155">
        <v>0</v>
      </c>
    </row>
    <row r="156" spans="1:1">
      <c r="A156">
        <v>1</v>
      </c>
    </row>
    <row r="157" spans="1:1">
      <c r="A157">
        <v>0</v>
      </c>
    </row>
    <row r="158" spans="1:1">
      <c r="A158">
        <v>0</v>
      </c>
    </row>
    <row r="159" spans="1:1">
      <c r="A159">
        <v>0</v>
      </c>
    </row>
    <row r="160" spans="1:1">
      <c r="A160">
        <v>1</v>
      </c>
    </row>
    <row r="161" spans="1:1">
      <c r="A161">
        <v>1</v>
      </c>
    </row>
    <row r="162" spans="1:1">
      <c r="A162">
        <v>1</v>
      </c>
    </row>
    <row r="163" spans="1:1">
      <c r="A163">
        <v>1</v>
      </c>
    </row>
    <row r="164" spans="1:1">
      <c r="A164">
        <v>0</v>
      </c>
    </row>
    <row r="165" spans="1:1">
      <c r="A165">
        <v>0</v>
      </c>
    </row>
    <row r="166" spans="1:1">
      <c r="A166">
        <v>1</v>
      </c>
    </row>
    <row r="167" spans="1:1">
      <c r="A167">
        <v>1</v>
      </c>
    </row>
    <row r="168" spans="1:1">
      <c r="A168">
        <v>1</v>
      </c>
    </row>
    <row r="169" spans="1:1">
      <c r="A169">
        <v>0</v>
      </c>
    </row>
    <row r="170" spans="1:1">
      <c r="A170">
        <v>0</v>
      </c>
    </row>
    <row r="171" spans="1:1">
      <c r="A171">
        <v>1</v>
      </c>
    </row>
    <row r="172" spans="1:1">
      <c r="A172">
        <v>0</v>
      </c>
    </row>
    <row r="173" spans="1:1">
      <c r="A173">
        <v>0</v>
      </c>
    </row>
    <row r="174" spans="1:1">
      <c r="A174">
        <v>1</v>
      </c>
    </row>
    <row r="175" spans="1:1">
      <c r="A175">
        <v>0</v>
      </c>
    </row>
    <row r="176" spans="1:1">
      <c r="A176">
        <v>0</v>
      </c>
    </row>
    <row r="177" spans="1:1">
      <c r="A177">
        <v>0</v>
      </c>
    </row>
    <row r="178" spans="1:1">
      <c r="A178">
        <v>1</v>
      </c>
    </row>
    <row r="179" spans="1:1">
      <c r="A179">
        <v>1</v>
      </c>
    </row>
    <row r="180" spans="1:1">
      <c r="A180">
        <v>0</v>
      </c>
    </row>
    <row r="181" spans="1:1">
      <c r="A181">
        <v>0</v>
      </c>
    </row>
    <row r="182" spans="1:1">
      <c r="A182">
        <v>1</v>
      </c>
    </row>
    <row r="183" spans="1:1">
      <c r="A183">
        <v>1</v>
      </c>
    </row>
    <row r="184" spans="1:1">
      <c r="A184">
        <v>0</v>
      </c>
    </row>
    <row r="185" spans="1:1">
      <c r="A185">
        <v>0</v>
      </c>
    </row>
    <row r="186" spans="1:1">
      <c r="A186">
        <v>0</v>
      </c>
    </row>
    <row r="187" spans="1:1">
      <c r="A187">
        <v>0</v>
      </c>
    </row>
    <row r="188" spans="1:1">
      <c r="A188">
        <v>1</v>
      </c>
    </row>
    <row r="189" spans="1:1">
      <c r="A189">
        <v>0</v>
      </c>
    </row>
    <row r="190" spans="1:1">
      <c r="A190">
        <v>1</v>
      </c>
    </row>
    <row r="191" spans="1:1">
      <c r="A191">
        <v>1</v>
      </c>
    </row>
    <row r="192" spans="1:1">
      <c r="A192">
        <v>1</v>
      </c>
    </row>
    <row r="193" spans="1:1">
      <c r="A193">
        <v>0</v>
      </c>
    </row>
    <row r="194" spans="1:1">
      <c r="A194">
        <v>1</v>
      </c>
    </row>
    <row r="195" spans="1:1">
      <c r="A195">
        <v>0</v>
      </c>
    </row>
    <row r="196" spans="1:1">
      <c r="A196">
        <v>0</v>
      </c>
    </row>
    <row r="197" spans="1:1">
      <c r="A197">
        <v>1</v>
      </c>
    </row>
    <row r="198" spans="1:1">
      <c r="A198">
        <v>1</v>
      </c>
    </row>
    <row r="199" spans="1:1">
      <c r="A199">
        <v>1</v>
      </c>
    </row>
    <row r="200" spans="1:1">
      <c r="A200">
        <v>1</v>
      </c>
    </row>
    <row r="201" spans="1:1">
      <c r="A201">
        <v>1</v>
      </c>
    </row>
    <row r="202" spans="1:1">
      <c r="A202">
        <v>0</v>
      </c>
    </row>
    <row r="203" spans="1:1">
      <c r="A203">
        <v>0</v>
      </c>
    </row>
    <row r="204" spans="1:1">
      <c r="A204">
        <v>0</v>
      </c>
    </row>
    <row r="205" spans="1:1">
      <c r="A205">
        <v>1</v>
      </c>
    </row>
    <row r="206" spans="1:1">
      <c r="A206">
        <v>0</v>
      </c>
    </row>
    <row r="207" spans="1:1">
      <c r="A207">
        <v>1</v>
      </c>
    </row>
    <row r="208" spans="1:1">
      <c r="A208">
        <v>0</v>
      </c>
    </row>
    <row r="209" spans="1:1">
      <c r="A209">
        <v>0</v>
      </c>
    </row>
    <row r="210" spans="1:1">
      <c r="A210">
        <v>1</v>
      </c>
    </row>
    <row r="211" spans="1:1">
      <c r="A211">
        <v>0</v>
      </c>
    </row>
    <row r="212" spans="1:1">
      <c r="A212">
        <v>1</v>
      </c>
    </row>
    <row r="213" spans="1:1">
      <c r="A213">
        <v>1</v>
      </c>
    </row>
    <row r="214" spans="1:1">
      <c r="A214">
        <v>1</v>
      </c>
    </row>
    <row r="215" spans="1:1">
      <c r="A215">
        <v>1</v>
      </c>
    </row>
    <row r="216" spans="1:1">
      <c r="A216">
        <v>1</v>
      </c>
    </row>
    <row r="217" spans="1:1">
      <c r="A217">
        <v>0</v>
      </c>
    </row>
    <row r="218" spans="1:1">
      <c r="A218">
        <v>0</v>
      </c>
    </row>
    <row r="219" spans="1:1">
      <c r="A219">
        <v>1</v>
      </c>
    </row>
    <row r="220" spans="1:1">
      <c r="A220">
        <v>0</v>
      </c>
    </row>
    <row r="221" spans="1:1">
      <c r="A221">
        <v>1</v>
      </c>
    </row>
    <row r="222" spans="1:1">
      <c r="A222">
        <v>0</v>
      </c>
    </row>
    <row r="223" spans="1:1">
      <c r="A223">
        <v>0</v>
      </c>
    </row>
    <row r="224" spans="1:1">
      <c r="A224">
        <v>1</v>
      </c>
    </row>
    <row r="225" spans="1:1">
      <c r="A225">
        <v>1</v>
      </c>
    </row>
    <row r="226" spans="1:1">
      <c r="A226">
        <v>1</v>
      </c>
    </row>
    <row r="227" spans="1:1">
      <c r="A227">
        <v>1</v>
      </c>
    </row>
    <row r="228" spans="1:1">
      <c r="A228">
        <v>1</v>
      </c>
    </row>
    <row r="229" spans="1:1">
      <c r="A229">
        <v>0</v>
      </c>
    </row>
    <row r="230" spans="1:1">
      <c r="A230">
        <v>1</v>
      </c>
    </row>
    <row r="231" spans="1:1">
      <c r="A231">
        <v>0</v>
      </c>
    </row>
    <row r="232" spans="1:1">
      <c r="A232">
        <v>0</v>
      </c>
    </row>
    <row r="233" spans="1:1">
      <c r="A233">
        <v>0</v>
      </c>
    </row>
    <row r="234" spans="1:1">
      <c r="A234">
        <v>1</v>
      </c>
    </row>
    <row r="235" spans="1:1">
      <c r="A235">
        <v>1</v>
      </c>
    </row>
    <row r="236" spans="1:1">
      <c r="A236">
        <v>1</v>
      </c>
    </row>
    <row r="237" spans="1:1">
      <c r="A237">
        <v>1</v>
      </c>
    </row>
    <row r="238" spans="1:1">
      <c r="A238">
        <v>1</v>
      </c>
    </row>
    <row r="239" spans="1:1">
      <c r="A239">
        <v>0</v>
      </c>
    </row>
    <row r="240" spans="1:1">
      <c r="A240">
        <v>0</v>
      </c>
    </row>
    <row r="241" spans="1:1">
      <c r="A241">
        <v>1</v>
      </c>
    </row>
    <row r="242" spans="1:1">
      <c r="A242">
        <v>0</v>
      </c>
    </row>
    <row r="243" spans="1:1">
      <c r="A243">
        <v>0</v>
      </c>
    </row>
    <row r="244" spans="1:1">
      <c r="A244">
        <v>0</v>
      </c>
    </row>
    <row r="245" spans="1:1">
      <c r="A245">
        <v>0</v>
      </c>
    </row>
    <row r="246" spans="1:1">
      <c r="A246">
        <v>0</v>
      </c>
    </row>
    <row r="247" spans="1:1">
      <c r="A247">
        <v>0</v>
      </c>
    </row>
    <row r="248" spans="1:1">
      <c r="A248">
        <v>0</v>
      </c>
    </row>
    <row r="249" spans="1:1">
      <c r="A249">
        <v>1</v>
      </c>
    </row>
    <row r="250" spans="1:1">
      <c r="A250">
        <v>1</v>
      </c>
    </row>
    <row r="251" spans="1:1">
      <c r="A251">
        <v>0</v>
      </c>
    </row>
    <row r="252" spans="1:1">
      <c r="A252">
        <v>0</v>
      </c>
    </row>
    <row r="253" spans="1:1">
      <c r="A253">
        <v>0</v>
      </c>
    </row>
    <row r="254" spans="1:1">
      <c r="A254">
        <v>1</v>
      </c>
    </row>
    <row r="255" spans="1:1">
      <c r="A255">
        <v>0</v>
      </c>
    </row>
    <row r="256" spans="1:1">
      <c r="A256">
        <v>1</v>
      </c>
    </row>
    <row r="257" spans="1:1">
      <c r="A257">
        <v>1</v>
      </c>
    </row>
    <row r="258" spans="1:1">
      <c r="A258">
        <v>1</v>
      </c>
    </row>
    <row r="259" spans="1:1">
      <c r="A259">
        <v>1</v>
      </c>
    </row>
    <row r="260" spans="1:1">
      <c r="A260">
        <v>0</v>
      </c>
    </row>
    <row r="261" spans="1:1">
      <c r="A261">
        <v>0</v>
      </c>
    </row>
    <row r="262" spans="1:1">
      <c r="A262">
        <v>0</v>
      </c>
    </row>
    <row r="263" spans="1:1">
      <c r="A263">
        <v>0</v>
      </c>
    </row>
    <row r="264" spans="1:1">
      <c r="A264">
        <v>0</v>
      </c>
    </row>
    <row r="265" spans="1:1">
      <c r="A265">
        <v>0</v>
      </c>
    </row>
    <row r="266" spans="1:1">
      <c r="A266">
        <v>0</v>
      </c>
    </row>
    <row r="267" spans="1:1">
      <c r="A267">
        <v>0</v>
      </c>
    </row>
    <row r="268" spans="1:1">
      <c r="A268">
        <v>1</v>
      </c>
    </row>
    <row r="269" spans="1:1">
      <c r="A269">
        <v>0</v>
      </c>
    </row>
    <row r="270" spans="1:1">
      <c r="A270">
        <v>0</v>
      </c>
    </row>
    <row r="271" spans="1:1">
      <c r="A271">
        <v>0</v>
      </c>
    </row>
    <row r="272" spans="1:1">
      <c r="A272">
        <v>0</v>
      </c>
    </row>
    <row r="273" spans="1:1">
      <c r="A273">
        <v>1</v>
      </c>
    </row>
    <row r="274" spans="1:1">
      <c r="A274">
        <v>0</v>
      </c>
    </row>
    <row r="275" spans="1:1">
      <c r="A275">
        <v>0</v>
      </c>
    </row>
    <row r="276" spans="1:1">
      <c r="A276">
        <v>1</v>
      </c>
    </row>
    <row r="277" spans="1:1">
      <c r="A277">
        <v>1</v>
      </c>
    </row>
    <row r="278" spans="1:1">
      <c r="A278">
        <v>1</v>
      </c>
    </row>
    <row r="279" spans="1:1">
      <c r="A279">
        <v>1</v>
      </c>
    </row>
    <row r="280" spans="1:1">
      <c r="A280">
        <v>1</v>
      </c>
    </row>
    <row r="281" spans="1:1">
      <c r="A281">
        <v>1</v>
      </c>
    </row>
    <row r="282" spans="1:1">
      <c r="A282">
        <v>0</v>
      </c>
    </row>
    <row r="283" spans="1:1">
      <c r="A283">
        <v>0</v>
      </c>
    </row>
    <row r="284" spans="1:1">
      <c r="A284">
        <v>1</v>
      </c>
    </row>
    <row r="285" spans="1:1">
      <c r="A285">
        <v>0</v>
      </c>
    </row>
    <row r="286" spans="1:1">
      <c r="A286">
        <v>1</v>
      </c>
    </row>
    <row r="287" spans="1:1">
      <c r="A287">
        <v>1</v>
      </c>
    </row>
    <row r="288" spans="1:1">
      <c r="A288">
        <v>0</v>
      </c>
    </row>
    <row r="289" spans="1:1">
      <c r="A289">
        <v>1</v>
      </c>
    </row>
    <row r="290" spans="1:1">
      <c r="A290">
        <v>0</v>
      </c>
    </row>
    <row r="291" spans="1:1">
      <c r="A291">
        <v>1</v>
      </c>
    </row>
    <row r="292" spans="1:1">
      <c r="A292">
        <v>1</v>
      </c>
    </row>
    <row r="293" spans="1:1">
      <c r="A293">
        <v>0</v>
      </c>
    </row>
    <row r="294" spans="1:1">
      <c r="A294">
        <v>0</v>
      </c>
    </row>
    <row r="295" spans="1:1">
      <c r="A295">
        <v>0</v>
      </c>
    </row>
    <row r="296" spans="1:1">
      <c r="A296">
        <v>0</v>
      </c>
    </row>
    <row r="297" spans="1:1">
      <c r="A297">
        <v>0</v>
      </c>
    </row>
    <row r="298" spans="1:1">
      <c r="A298">
        <v>0</v>
      </c>
    </row>
    <row r="299" spans="1:1">
      <c r="A299">
        <v>0</v>
      </c>
    </row>
    <row r="300" spans="1:1">
      <c r="A300">
        <v>1</v>
      </c>
    </row>
    <row r="301" spans="1:1">
      <c r="A301">
        <v>0</v>
      </c>
    </row>
    <row r="302" spans="1:1">
      <c r="A302">
        <v>0</v>
      </c>
    </row>
    <row r="303" spans="1:1">
      <c r="A303">
        <v>0</v>
      </c>
    </row>
    <row r="304" spans="1:1">
      <c r="A304">
        <v>1</v>
      </c>
    </row>
    <row r="305" spans="1:1">
      <c r="A305">
        <v>0</v>
      </c>
    </row>
    <row r="306" spans="1:1">
      <c r="A306">
        <v>0</v>
      </c>
    </row>
    <row r="307" spans="1:1">
      <c r="A307">
        <v>0</v>
      </c>
    </row>
    <row r="308" spans="1:1">
      <c r="A308">
        <v>1</v>
      </c>
    </row>
    <row r="309" spans="1:1">
      <c r="A309">
        <v>0</v>
      </c>
    </row>
    <row r="310" spans="1:1">
      <c r="A310">
        <v>0</v>
      </c>
    </row>
    <row r="311" spans="1:1">
      <c r="A311">
        <v>0</v>
      </c>
    </row>
    <row r="312" spans="1:1">
      <c r="A312">
        <v>0</v>
      </c>
    </row>
    <row r="313" spans="1:1">
      <c r="A313">
        <v>0</v>
      </c>
    </row>
    <row r="314" spans="1:1">
      <c r="A314">
        <v>1</v>
      </c>
    </row>
    <row r="315" spans="1:1">
      <c r="A315">
        <v>1</v>
      </c>
    </row>
    <row r="316" spans="1:1">
      <c r="A316">
        <v>0</v>
      </c>
    </row>
    <row r="317" spans="1:1">
      <c r="A317">
        <v>0</v>
      </c>
    </row>
    <row r="318" spans="1:1">
      <c r="A318">
        <v>1</v>
      </c>
    </row>
    <row r="319" spans="1:1">
      <c r="A319">
        <v>0</v>
      </c>
    </row>
    <row r="320" spans="1:1">
      <c r="A320">
        <v>0</v>
      </c>
    </row>
    <row r="321" spans="1:1">
      <c r="A321">
        <v>1</v>
      </c>
    </row>
    <row r="322" spans="1:1">
      <c r="A322">
        <v>0</v>
      </c>
    </row>
    <row r="323" spans="1:1">
      <c r="A323">
        <v>0</v>
      </c>
    </row>
    <row r="324" spans="1:1">
      <c r="A324">
        <v>0</v>
      </c>
    </row>
    <row r="325" spans="1:1">
      <c r="A325">
        <v>1</v>
      </c>
    </row>
    <row r="326" spans="1:1">
      <c r="A326">
        <v>0</v>
      </c>
    </row>
    <row r="327" spans="1:1">
      <c r="A327">
        <v>1</v>
      </c>
    </row>
    <row r="328" spans="1:1">
      <c r="A328">
        <v>0</v>
      </c>
    </row>
    <row r="329" spans="1:1">
      <c r="A329">
        <v>0</v>
      </c>
    </row>
    <row r="330" spans="1:1">
      <c r="A330">
        <v>0</v>
      </c>
    </row>
    <row r="331" spans="1:1">
      <c r="A331">
        <v>1</v>
      </c>
    </row>
    <row r="332" spans="1:1">
      <c r="A332">
        <v>0</v>
      </c>
    </row>
    <row r="333" spans="1:1">
      <c r="A333">
        <v>1</v>
      </c>
    </row>
    <row r="334" spans="1:1">
      <c r="A334">
        <v>1</v>
      </c>
    </row>
    <row r="335" spans="1:1">
      <c r="A335">
        <v>1</v>
      </c>
    </row>
    <row r="336" spans="1:1">
      <c r="A336">
        <v>1</v>
      </c>
    </row>
    <row r="337" spans="1:1">
      <c r="A337">
        <v>1</v>
      </c>
    </row>
    <row r="338" spans="1:1">
      <c r="A338">
        <v>0</v>
      </c>
    </row>
    <row r="339" spans="1:1">
      <c r="A339">
        <v>1</v>
      </c>
    </row>
    <row r="340" spans="1:1">
      <c r="A340">
        <v>0</v>
      </c>
    </row>
    <row r="341" spans="1:1">
      <c r="A341">
        <v>0</v>
      </c>
    </row>
    <row r="342" spans="1:1">
      <c r="A342">
        <v>0</v>
      </c>
    </row>
    <row r="343" spans="1:1">
      <c r="A343">
        <v>0</v>
      </c>
    </row>
    <row r="344" spans="1:1">
      <c r="A344">
        <v>1</v>
      </c>
    </row>
    <row r="345" spans="1:1">
      <c r="A345">
        <v>1</v>
      </c>
    </row>
    <row r="346" spans="1:1">
      <c r="A346">
        <v>0</v>
      </c>
    </row>
    <row r="347" spans="1:1">
      <c r="A347">
        <v>0</v>
      </c>
    </row>
    <row r="348" spans="1:1">
      <c r="A348">
        <v>1</v>
      </c>
    </row>
    <row r="349" spans="1:1">
      <c r="A349">
        <v>1</v>
      </c>
    </row>
    <row r="350" spans="1:1">
      <c r="A350">
        <v>0</v>
      </c>
    </row>
    <row r="351" spans="1:1">
      <c r="A351">
        <v>0</v>
      </c>
    </row>
    <row r="352" spans="1:1">
      <c r="A352">
        <v>1</v>
      </c>
    </row>
    <row r="353" spans="1:1">
      <c r="A353">
        <v>0</v>
      </c>
    </row>
    <row r="354" spans="1:1">
      <c r="A354">
        <v>0</v>
      </c>
    </row>
    <row r="355" spans="1:1">
      <c r="A355">
        <v>1</v>
      </c>
    </row>
    <row r="356" spans="1:1">
      <c r="A356">
        <v>0</v>
      </c>
    </row>
    <row r="357" spans="1:1">
      <c r="A357">
        <v>1</v>
      </c>
    </row>
    <row r="358" spans="1:1">
      <c r="A358">
        <v>1</v>
      </c>
    </row>
    <row r="359" spans="1:1">
      <c r="A359">
        <v>1</v>
      </c>
    </row>
    <row r="360" spans="1:1">
      <c r="A360">
        <v>0</v>
      </c>
    </row>
    <row r="361" spans="1:1">
      <c r="A361">
        <v>0</v>
      </c>
    </row>
    <row r="362" spans="1:1">
      <c r="A362">
        <v>0</v>
      </c>
    </row>
    <row r="363" spans="1:1">
      <c r="A363">
        <v>0</v>
      </c>
    </row>
    <row r="364" spans="1:1">
      <c r="A364">
        <v>1</v>
      </c>
    </row>
    <row r="365" spans="1:1">
      <c r="A365">
        <v>0</v>
      </c>
    </row>
    <row r="366" spans="1:1">
      <c r="A366">
        <v>0</v>
      </c>
    </row>
    <row r="367" spans="1:1">
      <c r="A367">
        <v>0</v>
      </c>
    </row>
    <row r="368" spans="1:1">
      <c r="A368">
        <v>0</v>
      </c>
    </row>
    <row r="369" spans="1:1">
      <c r="A369">
        <v>1</v>
      </c>
    </row>
    <row r="370" spans="1:1">
      <c r="A370">
        <v>0</v>
      </c>
    </row>
    <row r="371" spans="1:1">
      <c r="A371">
        <v>1</v>
      </c>
    </row>
    <row r="372" spans="1:1">
      <c r="A372">
        <v>0</v>
      </c>
    </row>
    <row r="373" spans="1:1">
      <c r="A373">
        <v>0</v>
      </c>
    </row>
    <row r="374" spans="1:1">
      <c r="A374">
        <v>1</v>
      </c>
    </row>
    <row r="375" spans="1:1">
      <c r="A375">
        <v>0</v>
      </c>
    </row>
    <row r="376" spans="1:1">
      <c r="A376">
        <v>0</v>
      </c>
    </row>
    <row r="377" spans="1:1">
      <c r="A377">
        <v>0</v>
      </c>
    </row>
    <row r="378" spans="1:1">
      <c r="A378">
        <v>0</v>
      </c>
    </row>
    <row r="379" spans="1:1">
      <c r="A379">
        <v>1</v>
      </c>
    </row>
    <row r="380" spans="1:1">
      <c r="A380">
        <v>1</v>
      </c>
    </row>
    <row r="381" spans="1:1">
      <c r="A381">
        <v>1</v>
      </c>
    </row>
    <row r="382" spans="1:1">
      <c r="A382">
        <v>1</v>
      </c>
    </row>
    <row r="383" spans="1:1">
      <c r="A383">
        <v>1</v>
      </c>
    </row>
    <row r="384" spans="1:1">
      <c r="A384">
        <v>0</v>
      </c>
    </row>
    <row r="385" spans="1:1">
      <c r="A385">
        <v>0</v>
      </c>
    </row>
    <row r="386" spans="1:1">
      <c r="A386">
        <v>0</v>
      </c>
    </row>
    <row r="387" spans="1:1">
      <c r="A387">
        <v>1</v>
      </c>
    </row>
    <row r="388" spans="1:1">
      <c r="A388">
        <v>1</v>
      </c>
    </row>
    <row r="389" spans="1:1">
      <c r="A389">
        <v>1</v>
      </c>
    </row>
    <row r="390" spans="1:1">
      <c r="A390">
        <v>0</v>
      </c>
    </row>
    <row r="391" spans="1:1">
      <c r="A391">
        <v>0</v>
      </c>
    </row>
    <row r="392" spans="1:1">
      <c r="A392">
        <v>1</v>
      </c>
    </row>
    <row r="393" spans="1:1">
      <c r="A393">
        <v>1</v>
      </c>
    </row>
    <row r="394" spans="1:1">
      <c r="A394">
        <v>1</v>
      </c>
    </row>
    <row r="395" spans="1:1">
      <c r="A395">
        <v>0</v>
      </c>
    </row>
    <row r="396" spans="1:1">
      <c r="A396">
        <v>1</v>
      </c>
    </row>
    <row r="397" spans="1:1">
      <c r="A397">
        <v>1</v>
      </c>
    </row>
    <row r="398" spans="1:1">
      <c r="A398">
        <v>0</v>
      </c>
    </row>
    <row r="399" spans="1:1">
      <c r="A399">
        <v>0</v>
      </c>
    </row>
    <row r="400" spans="1:1">
      <c r="A400">
        <v>1</v>
      </c>
    </row>
    <row r="401" spans="1:1">
      <c r="A401">
        <v>1</v>
      </c>
    </row>
    <row r="402" spans="1:1">
      <c r="A402">
        <v>0</v>
      </c>
    </row>
    <row r="403" spans="1:1">
      <c r="A403">
        <v>0</v>
      </c>
    </row>
    <row r="404" spans="1:1">
      <c r="A404">
        <v>0</v>
      </c>
    </row>
    <row r="405" spans="1:1">
      <c r="A405">
        <v>1</v>
      </c>
    </row>
    <row r="406" spans="1:1">
      <c r="A406">
        <v>0</v>
      </c>
    </row>
    <row r="407" spans="1:1">
      <c r="A407">
        <v>0</v>
      </c>
    </row>
    <row r="408" spans="1:1">
      <c r="A408">
        <v>0</v>
      </c>
    </row>
    <row r="409" spans="1:1">
      <c r="A409">
        <v>0</v>
      </c>
    </row>
    <row r="410" spans="1:1">
      <c r="A410">
        <v>0</v>
      </c>
    </row>
    <row r="411" spans="1:1">
      <c r="A411">
        <v>0</v>
      </c>
    </row>
    <row r="412" spans="1:1">
      <c r="A412">
        <v>1</v>
      </c>
    </row>
    <row r="413" spans="1:1">
      <c r="A413">
        <v>1</v>
      </c>
    </row>
    <row r="414" spans="1:1">
      <c r="A414">
        <v>0</v>
      </c>
    </row>
    <row r="415" spans="1:1">
      <c r="A415">
        <v>1</v>
      </c>
    </row>
    <row r="416" spans="1:1">
      <c r="A416">
        <v>1</v>
      </c>
    </row>
    <row r="417" spans="1:1">
      <c r="A417">
        <v>1</v>
      </c>
    </row>
    <row r="418" spans="1:1">
      <c r="A418">
        <v>1</v>
      </c>
    </row>
    <row r="419" spans="1:1">
      <c r="A419">
        <v>1</v>
      </c>
    </row>
    <row r="420" spans="1:1">
      <c r="A420">
        <v>1</v>
      </c>
    </row>
    <row r="421" spans="1:1">
      <c r="A421">
        <v>1</v>
      </c>
    </row>
    <row r="422" spans="1:1">
      <c r="A422">
        <v>0</v>
      </c>
    </row>
    <row r="423" spans="1:1">
      <c r="A423">
        <v>1</v>
      </c>
    </row>
    <row r="424" spans="1:1">
      <c r="A424">
        <v>0</v>
      </c>
    </row>
    <row r="425" spans="1:1">
      <c r="A425">
        <v>1</v>
      </c>
    </row>
    <row r="426" spans="1:1">
      <c r="A426">
        <v>1</v>
      </c>
    </row>
    <row r="427" spans="1:1">
      <c r="A427">
        <v>1</v>
      </c>
    </row>
    <row r="428" spans="1:1">
      <c r="A428">
        <v>1</v>
      </c>
    </row>
    <row r="429" spans="1:1">
      <c r="A429">
        <v>0</v>
      </c>
    </row>
    <row r="430" spans="1:1">
      <c r="A430">
        <v>0</v>
      </c>
    </row>
    <row r="431" spans="1:1">
      <c r="A431">
        <v>1</v>
      </c>
    </row>
    <row r="432" spans="1:1">
      <c r="A432">
        <v>1</v>
      </c>
    </row>
    <row r="433" spans="1:1">
      <c r="A433">
        <v>0</v>
      </c>
    </row>
    <row r="434" spans="1:1">
      <c r="A434">
        <v>0</v>
      </c>
    </row>
    <row r="435" spans="1:1">
      <c r="A435">
        <v>0</v>
      </c>
    </row>
    <row r="436" spans="1:1">
      <c r="A436">
        <v>0</v>
      </c>
    </row>
    <row r="437" spans="1:1">
      <c r="A437">
        <v>1</v>
      </c>
    </row>
    <row r="438" spans="1:1">
      <c r="A438">
        <v>0</v>
      </c>
    </row>
    <row r="439" spans="1:1">
      <c r="A439">
        <v>1</v>
      </c>
    </row>
    <row r="440" spans="1:1">
      <c r="A440">
        <v>0</v>
      </c>
    </row>
    <row r="441" spans="1:1">
      <c r="A441">
        <v>1</v>
      </c>
    </row>
    <row r="442" spans="1:1">
      <c r="A442">
        <v>0</v>
      </c>
    </row>
    <row r="443" spans="1:1">
      <c r="A443">
        <v>1</v>
      </c>
    </row>
    <row r="444" spans="1:1">
      <c r="A444">
        <v>1</v>
      </c>
    </row>
    <row r="445" spans="1:1">
      <c r="A445">
        <v>1</v>
      </c>
    </row>
    <row r="446" spans="1:1">
      <c r="A446">
        <v>0</v>
      </c>
    </row>
    <row r="447" spans="1:1">
      <c r="A447">
        <v>0</v>
      </c>
    </row>
    <row r="448" spans="1:1">
      <c r="A448">
        <v>1</v>
      </c>
    </row>
    <row r="449" spans="1:1">
      <c r="A449">
        <v>0</v>
      </c>
    </row>
    <row r="450" spans="1:1">
      <c r="A450">
        <v>1</v>
      </c>
    </row>
    <row r="451" spans="1:1">
      <c r="A451">
        <v>0</v>
      </c>
    </row>
    <row r="452" spans="1:1">
      <c r="A452">
        <v>0</v>
      </c>
    </row>
    <row r="453" spans="1:1">
      <c r="A453">
        <v>1</v>
      </c>
    </row>
    <row r="454" spans="1:1">
      <c r="A454">
        <v>1</v>
      </c>
    </row>
    <row r="455" spans="1:1">
      <c r="A455">
        <v>0</v>
      </c>
    </row>
    <row r="456" spans="1:1">
      <c r="A456">
        <v>0</v>
      </c>
    </row>
    <row r="457" spans="1:1">
      <c r="A457">
        <v>1</v>
      </c>
    </row>
    <row r="458" spans="1:1">
      <c r="A458">
        <v>0</v>
      </c>
    </row>
    <row r="459" spans="1:1">
      <c r="A459">
        <v>0</v>
      </c>
    </row>
    <row r="460" spans="1:1">
      <c r="A460">
        <v>0</v>
      </c>
    </row>
    <row r="461" spans="1:1">
      <c r="A461">
        <v>0</v>
      </c>
    </row>
    <row r="462" spans="1:1">
      <c r="A462">
        <v>1</v>
      </c>
    </row>
    <row r="463" spans="1:1">
      <c r="A463">
        <v>1</v>
      </c>
    </row>
    <row r="464" spans="1:1">
      <c r="A464">
        <v>0</v>
      </c>
    </row>
    <row r="465" spans="1:1">
      <c r="A465">
        <v>1</v>
      </c>
    </row>
    <row r="466" spans="1:1">
      <c r="A466">
        <v>1</v>
      </c>
    </row>
    <row r="467" spans="1:1">
      <c r="A467">
        <v>0</v>
      </c>
    </row>
    <row r="468" spans="1:1">
      <c r="A468">
        <v>0</v>
      </c>
    </row>
    <row r="469" spans="1:1">
      <c r="A469">
        <v>0</v>
      </c>
    </row>
    <row r="470" spans="1:1">
      <c r="A470">
        <v>0</v>
      </c>
    </row>
    <row r="471" spans="1:1">
      <c r="A471">
        <v>0</v>
      </c>
    </row>
    <row r="472" spans="1:1">
      <c r="A472">
        <v>1</v>
      </c>
    </row>
    <row r="473" spans="1:1">
      <c r="A473">
        <v>0</v>
      </c>
    </row>
    <row r="474" spans="1:1">
      <c r="A474">
        <v>1</v>
      </c>
    </row>
    <row r="475" spans="1:1">
      <c r="A475">
        <v>1</v>
      </c>
    </row>
    <row r="476" spans="1:1">
      <c r="A476">
        <v>0</v>
      </c>
    </row>
    <row r="477" spans="1:1">
      <c r="A477">
        <v>0</v>
      </c>
    </row>
    <row r="478" spans="1:1">
      <c r="A478">
        <v>1</v>
      </c>
    </row>
    <row r="479" spans="1:1">
      <c r="A479">
        <v>1</v>
      </c>
    </row>
    <row r="480" spans="1:1">
      <c r="A480">
        <v>0</v>
      </c>
    </row>
    <row r="481" spans="1:1">
      <c r="A481">
        <v>1</v>
      </c>
    </row>
    <row r="482" spans="1:1">
      <c r="A482">
        <v>0</v>
      </c>
    </row>
    <row r="483" spans="1:1">
      <c r="A483">
        <v>0</v>
      </c>
    </row>
    <row r="484" spans="1:1">
      <c r="A484">
        <v>0</v>
      </c>
    </row>
    <row r="485" spans="1:1">
      <c r="A485">
        <v>1</v>
      </c>
    </row>
    <row r="486" spans="1:1">
      <c r="A486">
        <v>0</v>
      </c>
    </row>
    <row r="487" spans="1:1">
      <c r="A487">
        <v>0</v>
      </c>
    </row>
    <row r="488" spans="1:1">
      <c r="A488">
        <v>1</v>
      </c>
    </row>
    <row r="489" spans="1:1">
      <c r="A489">
        <v>1</v>
      </c>
    </row>
    <row r="490" spans="1:1">
      <c r="A490">
        <v>0</v>
      </c>
    </row>
    <row r="491" spans="1:1">
      <c r="A491">
        <v>1</v>
      </c>
    </row>
    <row r="492" spans="1:1">
      <c r="A492">
        <v>1</v>
      </c>
    </row>
    <row r="493" spans="1:1">
      <c r="A493">
        <v>1</v>
      </c>
    </row>
    <row r="494" spans="1:1">
      <c r="A494">
        <v>0</v>
      </c>
    </row>
    <row r="495" spans="1:1">
      <c r="A495">
        <v>1</v>
      </c>
    </row>
    <row r="496" spans="1:1">
      <c r="A496">
        <v>1</v>
      </c>
    </row>
    <row r="497" spans="1:1">
      <c r="A497">
        <v>0</v>
      </c>
    </row>
    <row r="498" spans="1:1">
      <c r="A498">
        <v>0</v>
      </c>
    </row>
    <row r="499" spans="1:1">
      <c r="A499">
        <v>0</v>
      </c>
    </row>
    <row r="500" spans="1:1">
      <c r="A50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2016-11-13T21:45:53Z</cp:lastPrinted>
  <dcterms:created xsi:type="dcterms:W3CDTF">2014-05-14T12:34:00Z</dcterms:created>
  <dcterms:modified xsi:type="dcterms:W3CDTF">2017-10-29T15:06:26Z</dcterms:modified>
</cp:coreProperties>
</file>