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12510" activeTab="0"/>
  </bookViews>
  <sheets>
    <sheet name="DJIA_calculation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<sst xmlns="http://schemas.openxmlformats.org/spreadsheetml/2006/main" count="57" uniqueCount="55">
  <si>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Stock</t>
  </si>
  <si>
    <t>Price_Old</t>
  </si>
  <si>
    <t>Price_New</t>
  </si>
  <si>
    <t>%_New</t>
  </si>
  <si>
    <t>%_Old</t>
  </si>
  <si>
    <t>MMM 3M Co</t>
  </si>
  <si>
    <t>AA Alcoa Inc</t>
  </si>
  <si>
    <t>AXP American Express Co</t>
  </si>
  <si>
    <t>T AT&amp;T Inc</t>
  </si>
  <si>
    <t>BAC Bank of America Corp</t>
  </si>
  <si>
    <t>BA Boeing Co</t>
  </si>
  <si>
    <t>CAT Caterpillar Inc</t>
  </si>
  <si>
    <t>CVX Chevron Corp</t>
  </si>
  <si>
    <t>CSCO Cisco Systems Inc</t>
  </si>
  <si>
    <t>DD E. I. du Pont de Nemours and C...</t>
  </si>
  <si>
    <t>XOM Exxon Mobil Corp</t>
  </si>
  <si>
    <t>GE General Electric Co</t>
  </si>
  <si>
    <t>HPQ Hewlett-Packard Co</t>
  </si>
  <si>
    <t>HD Home Depot Inc</t>
  </si>
  <si>
    <t>INTC Intel Corp</t>
  </si>
  <si>
    <t>JNJ Johnson &amp; Johnson</t>
  </si>
  <si>
    <t>JPM JPMorgan Chase and Co</t>
  </si>
  <si>
    <t>KFT Kraft Foods Inc</t>
  </si>
  <si>
    <t>MCD McDonald's Corp</t>
  </si>
  <si>
    <t>MRK Merck &amp; Co Inc</t>
  </si>
  <si>
    <t>MSFT Microsoft Corp</t>
  </si>
  <si>
    <t>PFE Pfizer Inc</t>
  </si>
  <si>
    <t>PG Procter &amp; Gamble Co</t>
  </si>
  <si>
    <t>KO The Coca-Cola Co</t>
  </si>
  <si>
    <t>TRV Travelers Companies Inc</t>
  </si>
  <si>
    <t>UTX United Technologies Corp</t>
  </si>
  <si>
    <t>VZ Verizon Communications Inc</t>
  </si>
  <si>
    <t>WMT Wal-Mart Stores Inc</t>
  </si>
  <si>
    <t>IBM International Business Machine</t>
  </si>
  <si>
    <t>sum(Price_Old)</t>
  </si>
  <si>
    <t>sum(Price_New)</t>
  </si>
  <si>
    <t>DJIA_Old</t>
  </si>
  <si>
    <t>DJIA_New</t>
  </si>
  <si>
    <t>Every $1 change in a price in a stock</t>
  </si>
  <si>
    <t xml:space="preserve"> in the DJIA increases the index by</t>
  </si>
  <si>
    <t>%change_price</t>
  </si>
  <si>
    <t>%change_%</t>
  </si>
  <si>
    <t>Price_New - Price_Old</t>
  </si>
  <si>
    <t>DJIA_Updated</t>
  </si>
  <si>
    <t>diff*multiplier</t>
  </si>
  <si>
    <t>sum(mult*(Price_New - Price_Old))</t>
  </si>
  <si>
    <t>divisor_Old</t>
  </si>
  <si>
    <t>divisor_New</t>
  </si>
  <si>
    <t>assume KO splits</t>
  </si>
  <si>
    <t>and the other stocks remain</t>
  </si>
  <si>
    <t>at the same price as before</t>
  </si>
  <si>
    <t>1) Starting out</t>
  </si>
  <si>
    <t>2) Get new divisor</t>
  </si>
  <si>
    <t>3) Update DJIA</t>
  </si>
  <si>
    <t>DIS Walt Disney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</si>
</sst>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/yy;@"/>
    <numFmt numFmtId="171" formatCode="[$-409]mmm\-yy;@"/>
    <numFmt numFmtId="172" formatCode="[$-409]h:mm:ss\ AM/PM"/>
    <numFmt numFmtId="173" formatCode="h:mm:ss;@"/>
    <numFmt numFmtId="174" formatCode="mm:ss.0;@"/>
    <numFmt numFmtId="175" formatCode="0.000"/>
    <numFmt numFmtId="176" formatCode="0.0000"/>
    <numFmt numFmtId="177" formatCode="#,##0.0000"/>
    <numFmt numFmtId="178" formatCode="&quot;$&quot;#,##0.00"/>
    <numFmt numFmtId="179" formatCode="&quot;$&quot;#,##0.0000"/>
    <numFmt numFmtId="180" formatCode="#,##0.00000"/>
    <numFmt numFmtId="181" formatCode="_(&quot;$&quot;* #,##0.0_);_(&quot;$&quot;* \(#,##0.0\);_(&quot;$&quot;* &quot;-&quot;??_);_(@_)"/>
    <numFmt numFmtId="182" formatCode="_(&quot;$&quot;* #,##0.000_);_(&quot;$&quot;* \(#,##0.000\);_(&quot;$&quot;* &quot;-&quot;??_);_(@_)"/>
    <numFmt numFmtId="183" formatCode="_([$$-409]* #,##0.00_);_([$$-409]* \(#,##0.00\);_([$$-409]* &quot;-&quot;??_);_(@_)"/>
    <numFmt numFmtId="184" formatCode="0.000000000000000%"/>
    <numFmt numFmtId="185" formatCode="#,##0.000000000000"/>
    <numFmt numFmtId="186" formatCode="#,##0.000000000"/>
    <numFmt numFmtId="187" formatCode="&quot;$&quot;#,##0.0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0" fontId="0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33.00390625" style="4" bestFit="1" customWidth="1"/>
    <col min="2" max="2" width="11.57421875" style="5" bestFit="1" customWidth="1"/>
    <col min="3" max="3" width="7.28125" style="6" bestFit="1" customWidth="1"/>
    <col min="4" max="4" width="6.8515625" style="4" bestFit="1" customWidth="1"/>
    <col min="5" max="5" width="32.28125" style="4" bestFit="1" customWidth="1"/>
    <col min="6" max="6" width="11.57421875" style="5" bestFit="1" customWidth="1"/>
    <col min="7" max="7" width="10.28125" style="6" bestFit="1" customWidth="1"/>
    <col min="8" max="8" width="4.57421875" style="4" customWidth="1"/>
    <col min="9" max="9" width="3.00390625" style="4" customWidth="1"/>
    <col min="10" max="10" width="13.8515625" style="6" bestFit="1" customWidth="1"/>
    <col min="11" max="11" width="11.421875" style="6" bestFit="1" customWidth="1"/>
    <col min="12" max="12" width="7.421875" style="4" customWidth="1"/>
    <col min="13" max="13" width="30.57421875" style="4" bestFit="1" customWidth="1"/>
    <col min="14" max="14" width="11.421875" style="4" bestFit="1" customWidth="1"/>
    <col min="15" max="16384" width="9.140625" style="4" customWidth="1"/>
  </cols>
  <sheetData>
    <row r="1" spans="1:14" ht="12.75">
      <c r="A1" s="1" t="s">
        <v>0</v>
      </c>
      <c r="B1" s="2" t="s">
        <v>1</v>
      </c>
      <c r="C1" s="3" t="s">
        <v>4</v>
      </c>
      <c r="F1" s="2" t="s">
        <v>2</v>
      </c>
      <c r="G1" s="3" t="s">
        <v>3</v>
      </c>
      <c r="J1" s="3" t="s">
        <v>40</v>
      </c>
      <c r="K1" s="3" t="s">
        <v>41</v>
      </c>
      <c r="M1" s="1" t="s">
        <v>42</v>
      </c>
      <c r="N1" s="1" t="s">
        <v>44</v>
      </c>
    </row>
    <row r="2" spans="1:14" ht="12.75">
      <c r="A2" s="4" t="s">
        <v>5</v>
      </c>
      <c r="B2" s="5">
        <v>87.85</v>
      </c>
      <c r="C2" s="6">
        <f>B2/$B$33</f>
        <v>0.05272602871272867</v>
      </c>
      <c r="D2" s="6"/>
      <c r="E2" s="6"/>
      <c r="F2" s="5">
        <v>87.85</v>
      </c>
      <c r="G2" s="6">
        <f>F2/$F$33</f>
        <v>0.05398081637919911</v>
      </c>
      <c r="H2" s="6"/>
      <c r="J2" s="6">
        <f>(F2-B2)/B2</f>
        <v>0</v>
      </c>
      <c r="K2" s="6">
        <f>(G2-C2)/C2</f>
        <v>0.023798258604056814</v>
      </c>
      <c r="M2" s="5">
        <f>F2-B2</f>
        <v>0</v>
      </c>
      <c r="N2" s="5">
        <f>M2*$F$38</f>
        <v>0</v>
      </c>
    </row>
    <row r="3" spans="1:14" ht="12.75">
      <c r="A3" s="4" t="s">
        <v>6</v>
      </c>
      <c r="B3" s="5">
        <v>8.35</v>
      </c>
      <c r="C3" s="6">
        <f>B3/$B$33</f>
        <v>0.005011523503144957</v>
      </c>
      <c r="D3" s="6"/>
      <c r="E3" s="6"/>
      <c r="F3" s="5">
        <v>8.35</v>
      </c>
      <c r="G3" s="6">
        <f>F3/$F$33</f>
        <v>0.005130789035473108</v>
      </c>
      <c r="H3" s="6"/>
      <c r="J3" s="6">
        <f aca="true" t="shared" si="0" ref="J3:J31">(F3-B3)/B3</f>
        <v>0</v>
      </c>
      <c r="K3" s="6">
        <f aca="true" t="shared" si="1" ref="K3:K31">(G3-C3)/C3</f>
        <v>0.023798258604056637</v>
      </c>
      <c r="M3" s="5">
        <f aca="true" t="shared" si="2" ref="M3:M31">F3-B3</f>
        <v>0</v>
      </c>
      <c r="N3" s="5">
        <f>M3*$F$38</f>
        <v>0</v>
      </c>
    </row>
    <row r="4" spans="1:14" ht="12.75">
      <c r="A4" s="4" t="s">
        <v>7</v>
      </c>
      <c r="B4" s="5">
        <v>58.08</v>
      </c>
      <c r="C4" s="6">
        <f>B4/$B$33</f>
        <v>0.0348585970134921</v>
      </c>
      <c r="D4" s="6"/>
      <c r="E4" s="6"/>
      <c r="F4" s="5">
        <v>58.08</v>
      </c>
      <c r="G4" s="6">
        <f>F4/$F$33</f>
        <v>0.03568817091979379</v>
      </c>
      <c r="H4" s="6"/>
      <c r="J4" s="6">
        <f t="shared" si="0"/>
        <v>0</v>
      </c>
      <c r="K4" s="6">
        <f t="shared" si="1"/>
        <v>0.023798258604056786</v>
      </c>
      <c r="M4" s="5">
        <f t="shared" si="2"/>
        <v>0</v>
      </c>
      <c r="N4" s="5">
        <f>M4*$F$38</f>
        <v>0</v>
      </c>
    </row>
    <row r="5" spans="1:14" ht="12.75">
      <c r="A5" s="4" t="s">
        <v>8</v>
      </c>
      <c r="B5" s="5">
        <v>35.26</v>
      </c>
      <c r="C5" s="6">
        <f>B5/$B$33</f>
        <v>0.021162433379747443</v>
      </c>
      <c r="D5" s="6"/>
      <c r="E5" s="6"/>
      <c r="F5" s="5">
        <v>35.26</v>
      </c>
      <c r="G5" s="6">
        <f>F5/$F$33</f>
        <v>0.021666062442009797</v>
      </c>
      <c r="H5" s="6"/>
      <c r="J5" s="6">
        <f t="shared" si="0"/>
        <v>0</v>
      </c>
      <c r="K5" s="6">
        <f t="shared" si="1"/>
        <v>0.023798258604056804</v>
      </c>
      <c r="M5" s="5">
        <f t="shared" si="2"/>
        <v>0</v>
      </c>
      <c r="N5" s="5">
        <f>M5*$F$38</f>
        <v>0</v>
      </c>
    </row>
    <row r="6" spans="1:14" ht="12.75">
      <c r="A6" s="4" t="s">
        <v>9</v>
      </c>
      <c r="B6" s="5">
        <v>7.63</v>
      </c>
      <c r="C6" s="6">
        <f>B6/$B$33</f>
        <v>0.004579392135209104</v>
      </c>
      <c r="D6" s="6"/>
      <c r="E6" s="6"/>
      <c r="F6" s="5">
        <v>7.63</v>
      </c>
      <c r="G6" s="6">
        <f>F6/$F$33</f>
        <v>0.004688373693492193</v>
      </c>
      <c r="H6" s="6"/>
      <c r="J6" s="6">
        <f t="shared" si="0"/>
        <v>0</v>
      </c>
      <c r="K6" s="6">
        <f t="shared" si="1"/>
        <v>0.023798258604056606</v>
      </c>
      <c r="M6" s="5">
        <f t="shared" si="2"/>
        <v>0</v>
      </c>
      <c r="N6" s="5">
        <f>M6*$F$38</f>
        <v>0</v>
      </c>
    </row>
    <row r="7" spans="1:14" ht="12.75">
      <c r="A7" s="4" t="s">
        <v>10</v>
      </c>
      <c r="B7" s="5">
        <v>71.52</v>
      </c>
      <c r="C7" s="6">
        <f>B7/$B$33</f>
        <v>0.04292504921496135</v>
      </c>
      <c r="D7" s="6"/>
      <c r="E7" s="6"/>
      <c r="F7" s="5">
        <v>71.52</v>
      </c>
      <c r="G7" s="6">
        <f>F7/$F$33</f>
        <v>0.04394659063677086</v>
      </c>
      <c r="H7" s="6"/>
      <c r="J7" s="6">
        <f t="shared" si="0"/>
        <v>0</v>
      </c>
      <c r="K7" s="6">
        <f t="shared" si="1"/>
        <v>0.023798258604056714</v>
      </c>
      <c r="M7" s="5">
        <f t="shared" si="2"/>
        <v>0</v>
      </c>
      <c r="N7" s="5">
        <f>M7*$F$38</f>
        <v>0</v>
      </c>
    </row>
    <row r="8" spans="1:14" ht="12.75">
      <c r="A8" s="4" t="s">
        <v>11</v>
      </c>
      <c r="B8" s="5">
        <v>79.74</v>
      </c>
      <c r="C8" s="6">
        <f>B8/$B$33</f>
        <v>0.04785854899889567</v>
      </c>
      <c r="D8" s="6"/>
      <c r="E8" s="6"/>
      <c r="F8" s="5">
        <v>79.74</v>
      </c>
      <c r="G8" s="6">
        <f>F8/$F$33</f>
        <v>0.04899749912438631</v>
      </c>
      <c r="H8" s="6"/>
      <c r="J8" s="6">
        <f t="shared" si="0"/>
        <v>0</v>
      </c>
      <c r="K8" s="6">
        <f t="shared" si="1"/>
        <v>0.023798258604056707</v>
      </c>
      <c r="M8" s="5">
        <f t="shared" si="2"/>
        <v>0</v>
      </c>
      <c r="N8" s="5">
        <f>M8*$F$38</f>
        <v>0</v>
      </c>
    </row>
    <row r="9" spans="1:14" ht="12.75">
      <c r="A9" s="4" t="s">
        <v>12</v>
      </c>
      <c r="B9" s="5">
        <v>104.85</v>
      </c>
      <c r="C9" s="6">
        <f>B9/$B$33</f>
        <v>0.06292913045565852</v>
      </c>
      <c r="D9" s="6"/>
      <c r="E9" s="6"/>
      <c r="F9" s="5">
        <v>104.85</v>
      </c>
      <c r="G9" s="6">
        <f>F9/$F$33</f>
        <v>0.06442673417597071</v>
      </c>
      <c r="H9" s="6"/>
      <c r="J9" s="6">
        <f t="shared" si="0"/>
        <v>0</v>
      </c>
      <c r="K9" s="6">
        <f t="shared" si="1"/>
        <v>0.02379825860405675</v>
      </c>
      <c r="M9" s="5">
        <f t="shared" si="2"/>
        <v>0</v>
      </c>
      <c r="N9" s="5">
        <f>M9*$F$38</f>
        <v>0</v>
      </c>
    </row>
    <row r="10" spans="1:14" ht="12.75">
      <c r="A10" s="4" t="s">
        <v>13</v>
      </c>
      <c r="B10" s="5">
        <v>16.38</v>
      </c>
      <c r="C10" s="6">
        <f>B10/$B$33</f>
        <v>0.009830988620540645</v>
      </c>
      <c r="D10" s="6"/>
      <c r="E10" s="6"/>
      <c r="F10" s="5">
        <v>16.38</v>
      </c>
      <c r="G10" s="6">
        <f>F10/$F$33</f>
        <v>0.01006494903006581</v>
      </c>
      <c r="H10" s="6"/>
      <c r="J10" s="6">
        <f t="shared" si="0"/>
        <v>0</v>
      </c>
      <c r="K10" s="6">
        <f t="shared" si="1"/>
        <v>0.023798258604056592</v>
      </c>
      <c r="M10" s="5">
        <f t="shared" si="2"/>
        <v>0</v>
      </c>
      <c r="N10" s="5">
        <f>M10*$F$38</f>
        <v>0</v>
      </c>
    </row>
    <row r="11" spans="1:14" ht="12.75">
      <c r="A11" s="4" t="s">
        <v>14</v>
      </c>
      <c r="B11" s="5">
        <v>47.14</v>
      </c>
      <c r="C11" s="6">
        <f>B11/$B$33</f>
        <v>0.02829260095068901</v>
      </c>
      <c r="D11" s="6"/>
      <c r="E11" s="6"/>
      <c r="F11" s="5">
        <v>47.14</v>
      </c>
      <c r="G11" s="6">
        <f>F11/$F$33</f>
        <v>0.02896591558469489</v>
      </c>
      <c r="H11" s="6"/>
      <c r="J11" s="6">
        <f t="shared" si="0"/>
        <v>0</v>
      </c>
      <c r="K11" s="6">
        <f t="shared" si="1"/>
        <v>0.023798258604056797</v>
      </c>
      <c r="M11" s="5">
        <f t="shared" si="2"/>
        <v>0</v>
      </c>
      <c r="N11" s="5">
        <f>M11*$F$38</f>
        <v>0</v>
      </c>
    </row>
    <row r="12" spans="1:14" ht="12.75">
      <c r="A12" s="4" t="s">
        <v>15</v>
      </c>
      <c r="B12" s="5">
        <v>84.38</v>
      </c>
      <c r="C12" s="6">
        <f>B12/$B$33</f>
        <v>0.05064339559226005</v>
      </c>
      <c r="D12" s="6"/>
      <c r="E12" s="6"/>
      <c r="F12" s="5">
        <v>84.38</v>
      </c>
      <c r="G12" s="6">
        <f>F12/$F$33</f>
        <v>0.0518486202171522</v>
      </c>
      <c r="H12" s="6"/>
      <c r="J12" s="6">
        <f t="shared" si="0"/>
        <v>0</v>
      </c>
      <c r="K12" s="6">
        <f t="shared" si="1"/>
        <v>0.023798258604056696</v>
      </c>
      <c r="M12" s="5">
        <f t="shared" si="2"/>
        <v>0</v>
      </c>
      <c r="N12" s="5">
        <f>M12*$F$38</f>
        <v>0</v>
      </c>
    </row>
    <row r="13" spans="1:14" ht="12.75">
      <c r="A13" s="4" t="s">
        <v>16</v>
      </c>
      <c r="B13" s="5">
        <v>19.68</v>
      </c>
      <c r="C13" s="6">
        <f>B13/$B$33</f>
        <v>0.011811590723579969</v>
      </c>
      <c r="D13" s="6"/>
      <c r="E13" s="6"/>
      <c r="F13" s="5">
        <v>19.68</v>
      </c>
      <c r="G13" s="6">
        <f>F13/$F$33</f>
        <v>0.012092686014145003</v>
      </c>
      <c r="H13" s="6"/>
      <c r="J13" s="6">
        <f t="shared" si="0"/>
        <v>0</v>
      </c>
      <c r="K13" s="6">
        <f t="shared" si="1"/>
        <v>0.023798258604056773</v>
      </c>
      <c r="M13" s="5">
        <f t="shared" si="2"/>
        <v>0</v>
      </c>
      <c r="N13" s="5">
        <f>M13*$F$38</f>
        <v>0</v>
      </c>
    </row>
    <row r="14" spans="1:14" ht="12.75">
      <c r="A14" s="4" t="s">
        <v>17</v>
      </c>
      <c r="B14" s="5">
        <v>19.69</v>
      </c>
      <c r="C14" s="6">
        <f>B14/$B$33</f>
        <v>0.011817592548134635</v>
      </c>
      <c r="D14" s="6"/>
      <c r="E14" s="6"/>
      <c r="F14" s="5">
        <v>19.69</v>
      </c>
      <c r="G14" s="6">
        <f>F14/$F$33</f>
        <v>0.012098830671672516</v>
      </c>
      <c r="H14" s="6"/>
      <c r="J14" s="6">
        <f t="shared" si="0"/>
        <v>0</v>
      </c>
      <c r="K14" s="6">
        <f t="shared" si="1"/>
        <v>0.023798258604056658</v>
      </c>
      <c r="M14" s="5">
        <f t="shared" si="2"/>
        <v>0</v>
      </c>
      <c r="N14" s="5">
        <f>M14*$F$38</f>
        <v>0</v>
      </c>
    </row>
    <row r="15" spans="1:14" ht="12.75">
      <c r="A15" s="4" t="s">
        <v>18</v>
      </c>
      <c r="B15" s="5">
        <v>51.67</v>
      </c>
      <c r="C15" s="6">
        <f>B15/$B$33</f>
        <v>0.031011427473952084</v>
      </c>
      <c r="D15" s="6"/>
      <c r="E15" s="6"/>
      <c r="F15" s="5">
        <v>51.67</v>
      </c>
      <c r="G15" s="6">
        <f>F15/$F$33</f>
        <v>0.031749445444658145</v>
      </c>
      <c r="H15" s="6"/>
      <c r="J15" s="6">
        <f t="shared" si="0"/>
        <v>0</v>
      </c>
      <c r="K15" s="6">
        <f t="shared" si="1"/>
        <v>0.023798258604056724</v>
      </c>
      <c r="M15" s="5">
        <f t="shared" si="2"/>
        <v>0</v>
      </c>
      <c r="N15" s="5">
        <f>M15*$F$38</f>
        <v>0</v>
      </c>
    </row>
    <row r="16" spans="1:14" ht="12.75">
      <c r="A16" s="4" t="s">
        <v>19</v>
      </c>
      <c r="B16" s="5">
        <v>25.39</v>
      </c>
      <c r="C16" s="6">
        <f aca="true" t="shared" si="3" ref="C16:C31">B16/$B$33</f>
        <v>0.015238632544293466</v>
      </c>
      <c r="F16" s="5">
        <v>25.39</v>
      </c>
      <c r="G16" s="6">
        <f>F16/$F$33</f>
        <v>0.015601285462354758</v>
      </c>
      <c r="J16" s="6">
        <f t="shared" si="0"/>
        <v>0</v>
      </c>
      <c r="K16" s="6">
        <f t="shared" si="1"/>
        <v>0.023798258604056783</v>
      </c>
      <c r="M16" s="5">
        <f t="shared" si="2"/>
        <v>0</v>
      </c>
      <c r="N16" s="5">
        <f>M16*$F$38</f>
        <v>0</v>
      </c>
    </row>
    <row r="17" spans="1:14" ht="12.75">
      <c r="A17" s="1" t="s">
        <v>33</v>
      </c>
      <c r="B17" s="5">
        <v>185.25</v>
      </c>
      <c r="C17" s="6">
        <f t="shared" si="3"/>
        <v>0.11118379987516205</v>
      </c>
      <c r="D17" s="6"/>
      <c r="E17" s="6"/>
      <c r="F17" s="5">
        <v>185.25</v>
      </c>
      <c r="G17" s="6">
        <f>F17/$F$33</f>
        <v>0.11382978069717285</v>
      </c>
      <c r="H17" s="6"/>
      <c r="J17" s="6">
        <f t="shared" si="0"/>
        <v>0</v>
      </c>
      <c r="K17" s="6">
        <f t="shared" si="1"/>
        <v>0.02379825860405675</v>
      </c>
      <c r="M17" s="5">
        <f t="shared" si="2"/>
        <v>0</v>
      </c>
      <c r="N17" s="5">
        <f>M17*$F$38</f>
        <v>0</v>
      </c>
    </row>
    <row r="18" spans="1:14" ht="12.75">
      <c r="A18" s="4" t="s">
        <v>20</v>
      </c>
      <c r="B18" s="5">
        <v>67.9</v>
      </c>
      <c r="C18" s="6">
        <f t="shared" si="3"/>
        <v>0.04075238872617276</v>
      </c>
      <c r="D18" s="6"/>
      <c r="E18" s="6"/>
      <c r="F18" s="5">
        <v>67.9</v>
      </c>
      <c r="G18" s="6">
        <f>F18/$F$33</f>
        <v>0.04172222461181127</v>
      </c>
      <c r="H18" s="6"/>
      <c r="J18" s="6">
        <f t="shared" si="0"/>
        <v>0</v>
      </c>
      <c r="K18" s="6">
        <f t="shared" si="1"/>
        <v>0.023798258604056825</v>
      </c>
      <c r="M18" s="5">
        <f t="shared" si="2"/>
        <v>0</v>
      </c>
      <c r="N18" s="5">
        <f>M18*$F$38</f>
        <v>0</v>
      </c>
    </row>
    <row r="19" spans="1:14" ht="12.75">
      <c r="A19" s="4" t="s">
        <v>21</v>
      </c>
      <c r="B19" s="5">
        <v>34.59</v>
      </c>
      <c r="C19" s="6">
        <f t="shared" si="3"/>
        <v>0.020760311134584916</v>
      </c>
      <c r="D19" s="6"/>
      <c r="E19" s="6"/>
      <c r="F19" s="5">
        <v>34.59</v>
      </c>
      <c r="G19" s="6">
        <f>F19/$F$33</f>
        <v>0.02125437038766645</v>
      </c>
      <c r="H19" s="6"/>
      <c r="J19" s="6">
        <f t="shared" si="0"/>
        <v>0</v>
      </c>
      <c r="K19" s="6">
        <f t="shared" si="1"/>
        <v>0.023798258604056863</v>
      </c>
      <c r="M19" s="5">
        <f t="shared" si="2"/>
        <v>0</v>
      </c>
      <c r="N19" s="5">
        <f>M19*$F$38</f>
        <v>0</v>
      </c>
    </row>
    <row r="20" spans="1:14" ht="12.75">
      <c r="A20" s="4" t="s">
        <v>22</v>
      </c>
      <c r="B20" s="5">
        <v>39.37</v>
      </c>
      <c r="C20" s="6">
        <f t="shared" si="3"/>
        <v>0.0236291832717146</v>
      </c>
      <c r="D20" s="6"/>
      <c r="E20" s="6"/>
      <c r="F20" s="5">
        <v>39.37</v>
      </c>
      <c r="G20" s="6">
        <f>F20/$F$33</f>
        <v>0.024191516685817517</v>
      </c>
      <c r="H20" s="6"/>
      <c r="J20" s="6">
        <f t="shared" si="0"/>
        <v>0</v>
      </c>
      <c r="K20" s="6">
        <f t="shared" si="1"/>
        <v>0.023798258604056793</v>
      </c>
      <c r="M20" s="5">
        <f t="shared" si="2"/>
        <v>0</v>
      </c>
      <c r="N20" s="5">
        <f>M20*$F$38</f>
        <v>0</v>
      </c>
    </row>
    <row r="21" spans="1:14" ht="12.75">
      <c r="A21" s="4" t="s">
        <v>23</v>
      </c>
      <c r="B21" s="5">
        <v>89.53</v>
      </c>
      <c r="C21" s="6">
        <f t="shared" si="3"/>
        <v>0.05373433523791233</v>
      </c>
      <c r="D21" s="6"/>
      <c r="E21" s="6"/>
      <c r="F21" s="5">
        <v>89.53</v>
      </c>
      <c r="G21" s="6">
        <f>F21/$F$33</f>
        <v>0.05501311884382125</v>
      </c>
      <c r="H21" s="6"/>
      <c r="J21" s="6">
        <f t="shared" si="0"/>
        <v>0</v>
      </c>
      <c r="K21" s="6">
        <f t="shared" si="1"/>
        <v>0.023798258604056786</v>
      </c>
      <c r="M21" s="5">
        <f t="shared" si="2"/>
        <v>0</v>
      </c>
      <c r="N21" s="5">
        <f>M21*$F$38</f>
        <v>0</v>
      </c>
    </row>
    <row r="22" spans="1:14" ht="12.75">
      <c r="A22" s="4" t="s">
        <v>24</v>
      </c>
      <c r="B22" s="5">
        <v>41.21</v>
      </c>
      <c r="C22" s="6">
        <f t="shared" si="3"/>
        <v>0.024733518989772895</v>
      </c>
      <c r="D22" s="6"/>
      <c r="E22" s="6"/>
      <c r="F22" s="5">
        <v>41.21</v>
      </c>
      <c r="G22" s="6">
        <f>F22/$F$33</f>
        <v>0.025322133670879855</v>
      </c>
      <c r="H22" s="6"/>
      <c r="J22" s="6">
        <f t="shared" si="0"/>
        <v>0</v>
      </c>
      <c r="K22" s="6">
        <f t="shared" si="1"/>
        <v>0.023798258604056606</v>
      </c>
      <c r="M22" s="5">
        <f t="shared" si="2"/>
        <v>0</v>
      </c>
      <c r="N22" s="5">
        <f>M22*$F$38</f>
        <v>0</v>
      </c>
    </row>
    <row r="23" spans="1:14" ht="12.75">
      <c r="A23" s="4" t="s">
        <v>25</v>
      </c>
      <c r="B23" s="5">
        <v>29.3</v>
      </c>
      <c r="C23" s="6">
        <f t="shared" si="3"/>
        <v>0.017585345945167332</v>
      </c>
      <c r="D23" s="6"/>
      <c r="E23" s="6"/>
      <c r="F23" s="5">
        <v>29.3</v>
      </c>
      <c r="G23" s="6">
        <f>F23/$F$33</f>
        <v>0.018003846555612227</v>
      </c>
      <c r="H23" s="6"/>
      <c r="J23" s="6">
        <f t="shared" si="0"/>
        <v>0</v>
      </c>
      <c r="K23" s="6">
        <f t="shared" si="1"/>
        <v>0.023798258604056852</v>
      </c>
      <c r="M23" s="5">
        <f t="shared" si="2"/>
        <v>0</v>
      </c>
      <c r="N23" s="5">
        <f>M23*$F$38</f>
        <v>0</v>
      </c>
    </row>
    <row r="24" spans="1:14" ht="12.75">
      <c r="A24" s="4" t="s">
        <v>26</v>
      </c>
      <c r="B24" s="5">
        <v>22.34</v>
      </c>
      <c r="C24" s="6">
        <f t="shared" si="3"/>
        <v>0.013408076055120758</v>
      </c>
      <c r="D24" s="6"/>
      <c r="E24" s="6"/>
      <c r="F24" s="5">
        <v>22.34</v>
      </c>
      <c r="G24" s="6">
        <f>F24/$F$33</f>
        <v>0.013727164916463383</v>
      </c>
      <c r="H24" s="6"/>
      <c r="J24" s="6">
        <f t="shared" si="0"/>
        <v>0</v>
      </c>
      <c r="K24" s="6">
        <f t="shared" si="1"/>
        <v>0.02379825860405671</v>
      </c>
      <c r="M24" s="5">
        <f t="shared" si="2"/>
        <v>0</v>
      </c>
      <c r="N24" s="5">
        <f>M24*$F$38</f>
        <v>0</v>
      </c>
    </row>
    <row r="25" spans="1:14" ht="12.75">
      <c r="A25" s="4" t="s">
        <v>27</v>
      </c>
      <c r="B25" s="5">
        <v>61.4</v>
      </c>
      <c r="C25" s="6">
        <f t="shared" si="3"/>
        <v>0.03685120276564076</v>
      </c>
      <c r="D25" s="6"/>
      <c r="E25" s="6"/>
      <c r="F25" s="5">
        <v>61.4</v>
      </c>
      <c r="G25" s="6">
        <f>F25/$F$33</f>
        <v>0.037728197218928006</v>
      </c>
      <c r="H25" s="6"/>
      <c r="J25" s="6">
        <f t="shared" si="0"/>
        <v>0</v>
      </c>
      <c r="K25" s="6">
        <f t="shared" si="1"/>
        <v>0.023798258604056665</v>
      </c>
      <c r="M25" s="5">
        <f t="shared" si="2"/>
        <v>0</v>
      </c>
      <c r="N25" s="5">
        <f>M25*$F$38</f>
        <v>0</v>
      </c>
    </row>
    <row r="26" spans="1:14" ht="12.75">
      <c r="A26" s="4" t="s">
        <v>28</v>
      </c>
      <c r="B26" s="5">
        <v>77.46</v>
      </c>
      <c r="C26" s="6">
        <f t="shared" si="3"/>
        <v>0.04649013300043213</v>
      </c>
      <c r="D26" s="6"/>
      <c r="E26" s="11" t="s">
        <v>48</v>
      </c>
      <c r="F26" s="5">
        <f>B26/2</f>
        <v>38.73</v>
      </c>
      <c r="G26" s="6">
        <f aca="true" t="shared" si="4" ref="G26:G31">F26/$F$33</f>
        <v>0.023798258604056703</v>
      </c>
      <c r="H26" s="6"/>
      <c r="J26" s="6">
        <f t="shared" si="0"/>
        <v>-0.5</v>
      </c>
      <c r="K26" s="6">
        <f t="shared" si="1"/>
        <v>-0.48810087069797164</v>
      </c>
      <c r="M26" s="5">
        <f t="shared" si="2"/>
        <v>-38.73</v>
      </c>
      <c r="N26" s="5">
        <f>M26*$F$38</f>
        <v>-300.09731858832697</v>
      </c>
    </row>
    <row r="27" spans="1:14" ht="12.75">
      <c r="A27" s="4" t="s">
        <v>29</v>
      </c>
      <c r="B27" s="5">
        <v>62.53</v>
      </c>
      <c r="C27" s="6">
        <f t="shared" si="3"/>
        <v>0.03752940894031786</v>
      </c>
      <c r="D27" s="6"/>
      <c r="E27" s="11" t="s">
        <v>49</v>
      </c>
      <c r="F27" s="5">
        <v>62.53</v>
      </c>
      <c r="G27" s="6">
        <f t="shared" si="4"/>
        <v>0.038422543519536945</v>
      </c>
      <c r="H27" s="6"/>
      <c r="J27" s="6">
        <f t="shared" si="0"/>
        <v>0</v>
      </c>
      <c r="K27" s="6">
        <f t="shared" si="1"/>
        <v>0.023798258604056814</v>
      </c>
      <c r="M27" s="5">
        <f t="shared" si="2"/>
        <v>0</v>
      </c>
      <c r="N27" s="5">
        <f>M27*$F$38</f>
        <v>0</v>
      </c>
    </row>
    <row r="28" spans="1:14" ht="12.75">
      <c r="A28" s="4" t="s">
        <v>30</v>
      </c>
      <c r="B28" s="5">
        <v>72.51</v>
      </c>
      <c r="C28" s="6">
        <f t="shared" si="3"/>
        <v>0.04351922984587315</v>
      </c>
      <c r="D28" s="6"/>
      <c r="E28" s="11" t="s">
        <v>50</v>
      </c>
      <c r="F28" s="5">
        <v>72.51</v>
      </c>
      <c r="G28" s="6">
        <f t="shared" si="4"/>
        <v>0.04455491173199463</v>
      </c>
      <c r="H28" s="6"/>
      <c r="J28" s="6">
        <f t="shared" si="0"/>
        <v>0</v>
      </c>
      <c r="K28" s="6">
        <f t="shared" si="1"/>
        <v>0.023798258604056852</v>
      </c>
      <c r="M28" s="5">
        <f t="shared" si="2"/>
        <v>0</v>
      </c>
      <c r="N28" s="5">
        <f>M28*$F$38</f>
        <v>0</v>
      </c>
    </row>
    <row r="29" spans="1:14" ht="12.75">
      <c r="A29" s="1" t="s">
        <v>54</v>
      </c>
      <c r="B29" s="5">
        <v>48</v>
      </c>
      <c r="C29" s="6">
        <f t="shared" si="3"/>
        <v>0.02880875786239017</v>
      </c>
      <c r="D29" s="6"/>
      <c r="E29" s="16"/>
      <c r="F29" s="5">
        <v>48</v>
      </c>
      <c r="G29" s="6">
        <f t="shared" si="4"/>
        <v>0.029494356132060983</v>
      </c>
      <c r="H29" s="6"/>
      <c r="J29" s="6">
        <f t="shared" si="0"/>
        <v>0</v>
      </c>
      <c r="K29" s="6">
        <f t="shared" si="1"/>
        <v>0.023798258604056686</v>
      </c>
      <c r="M29" s="5">
        <f t="shared" si="2"/>
        <v>0</v>
      </c>
      <c r="N29" s="5">
        <f>M29*$F$38</f>
        <v>0</v>
      </c>
    </row>
    <row r="30" spans="1:14" ht="12.75">
      <c r="A30" s="4" t="s">
        <v>31</v>
      </c>
      <c r="B30" s="5">
        <v>44.9</v>
      </c>
      <c r="C30" s="6">
        <f t="shared" si="3"/>
        <v>0.026948192250444137</v>
      </c>
      <c r="D30" s="6"/>
      <c r="E30" s="6"/>
      <c r="F30" s="5">
        <v>44.9</v>
      </c>
      <c r="G30" s="6">
        <f t="shared" si="4"/>
        <v>0.027589512298532043</v>
      </c>
      <c r="H30" s="6"/>
      <c r="J30" s="6">
        <f t="shared" si="0"/>
        <v>0</v>
      </c>
      <c r="K30" s="6">
        <f t="shared" si="1"/>
        <v>0.02379825860405669</v>
      </c>
      <c r="M30" s="5">
        <f t="shared" si="2"/>
        <v>0</v>
      </c>
      <c r="N30" s="5">
        <f>M30*$F$38</f>
        <v>0</v>
      </c>
    </row>
    <row r="31" spans="1:14" ht="12.75">
      <c r="A31" s="4" t="s">
        <v>32</v>
      </c>
      <c r="B31" s="5">
        <v>72.26</v>
      </c>
      <c r="C31" s="6">
        <f t="shared" si="3"/>
        <v>0.04336918423200654</v>
      </c>
      <c r="D31" s="6"/>
      <c r="E31" s="6"/>
      <c r="F31" s="5">
        <v>72.26</v>
      </c>
      <c r="G31" s="6">
        <f t="shared" si="4"/>
        <v>0.044401295293806806</v>
      </c>
      <c r="H31" s="6"/>
      <c r="J31" s="6">
        <f t="shared" si="0"/>
        <v>0</v>
      </c>
      <c r="K31" s="6">
        <f t="shared" si="1"/>
        <v>0.023798258604056672</v>
      </c>
      <c r="M31" s="5">
        <f t="shared" si="2"/>
        <v>0</v>
      </c>
      <c r="N31" s="5">
        <f>M31*$F$38</f>
        <v>0</v>
      </c>
    </row>
    <row r="32" ht="12.75">
      <c r="M32" s="7"/>
    </row>
    <row r="33" spans="1:14" ht="12.75">
      <c r="A33" s="1" t="s">
        <v>34</v>
      </c>
      <c r="B33" s="5">
        <f>SUM(B2:B31)</f>
        <v>1666.1599999999999</v>
      </c>
      <c r="E33" s="1" t="s">
        <v>35</v>
      </c>
      <c r="F33" s="5">
        <f>SUM(F2:F32)</f>
        <v>1627.4299999999998</v>
      </c>
      <c r="L33" s="6"/>
      <c r="M33" s="1" t="s">
        <v>45</v>
      </c>
      <c r="N33" s="5">
        <f>SUM(N2:N31)</f>
        <v>-300.09731858832697</v>
      </c>
    </row>
    <row r="34" spans="1:14" ht="12.75">
      <c r="A34" s="1" t="s">
        <v>46</v>
      </c>
      <c r="B34" s="8">
        <v>0.132129493</v>
      </c>
      <c r="E34" s="1" t="s">
        <v>47</v>
      </c>
      <c r="F34" s="8">
        <f>(F33*B34)/B33</f>
        <v>0.12905813414857514</v>
      </c>
      <c r="L34" s="6"/>
      <c r="N34" s="7"/>
    </row>
    <row r="35" spans="1:14" ht="12.75">
      <c r="A35" s="1" t="s">
        <v>36</v>
      </c>
      <c r="B35" s="9">
        <f>B33/B34</f>
        <v>12610.053684229304</v>
      </c>
      <c r="E35" s="1" t="s">
        <v>37</v>
      </c>
      <c r="F35" s="9">
        <f>F33/F34</f>
        <v>12610.053684229304</v>
      </c>
      <c r="L35" s="6"/>
      <c r="M35" s="1" t="s">
        <v>43</v>
      </c>
      <c r="N35" s="9">
        <f>F35+N33</f>
        <v>12309.956365640977</v>
      </c>
    </row>
    <row r="36" spans="12:14" ht="12.75">
      <c r="L36" s="6"/>
      <c r="N36" s="7"/>
    </row>
    <row r="37" spans="1:14" ht="12.75">
      <c r="A37" s="1" t="s">
        <v>38</v>
      </c>
      <c r="E37" s="1" t="s">
        <v>38</v>
      </c>
      <c r="L37" s="6"/>
      <c r="N37" s="7"/>
    </row>
    <row r="38" spans="1:14" ht="12.75">
      <c r="A38" s="4" t="s">
        <v>39</v>
      </c>
      <c r="B38" s="10">
        <f>1/B34</f>
        <v>7.568332983764647</v>
      </c>
      <c r="E38" s="4" t="s">
        <v>39</v>
      </c>
      <c r="F38" s="9">
        <f>1/F34</f>
        <v>7.7484461293138915</v>
      </c>
      <c r="L38" s="6"/>
      <c r="N38" s="7"/>
    </row>
    <row r="39" ht="12.75">
      <c r="L39" s="6"/>
    </row>
    <row r="40" spans="1:13" s="15" customFormat="1" ht="12.75">
      <c r="A40" s="12" t="s">
        <v>51</v>
      </c>
      <c r="B40" s="13"/>
      <c r="C40" s="14"/>
      <c r="E40" s="12" t="s">
        <v>52</v>
      </c>
      <c r="F40" s="13"/>
      <c r="G40" s="14"/>
      <c r="J40" s="14"/>
      <c r="K40" s="14"/>
      <c r="L40" s="14"/>
      <c r="M40" s="1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</cp:lastModifiedBy>
  <cp:lastPrinted>2009-05-09T12:39:34Z</cp:lastPrinted>
  <dcterms:created xsi:type="dcterms:W3CDTF">1996-10-14T23:33:28Z</dcterms:created>
  <dcterms:modified xsi:type="dcterms:W3CDTF">2012-12-18T17:46:39Z</dcterms:modified>
  <cp:category/>
  <cp:version/>
  <cp:contentType/>
  <cp:contentStatus/>
</cp:coreProperties>
</file>